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pkfsv01\所属共有\077高齢者地域包括ケア推進課\00_一時保存フォルダ（令和７年度）\P_介護職員\P3_地域医療介護総合確保基金\P309_介護DX支援事業\16_実績報告案内\03_HP\"/>
    </mc:Choice>
  </mc:AlternateContent>
  <workbookProtection workbookAlgorithmName="SHA-512" workbookHashValue="3FiWrpPeAxVrf8XT519QVVML4eIiga7aN4Dj/Gk35o5KbOg/KsmHgGoL2eTiMCPwA8DY1ADSc7OMX4E5GhdBZw==" workbookSaltValue="pW01RwdVRo9fxj/GoYfEHg==" workbookSpinCount="100000" lockStructure="1"/>
  <bookViews>
    <workbookView xWindow="0" yWindow="0" windowWidth="20490" windowHeight="7770"/>
  </bookViews>
  <sheets>
    <sheet name="補助実績額算出シート" sheetId="41" r:id="rId1"/>
    <sheet name="補助金額計算シート（非表示）" sheetId="42" state="hidden" r:id="rId2"/>
    <sheet name="（非表示シート）サービス一覧" sheetId="32" state="hidden" r:id="rId3"/>
    <sheet name="（非表示シート）データセット" sheetId="37" state="hidden" r:id="rId4"/>
  </sheets>
  <definedNames>
    <definedName name="_Key1" localSheetId="2" hidden="1">#REF!</definedName>
    <definedName name="_Key1" localSheetId="0" hidden="1">#REF!</definedName>
    <definedName name="_Key1" hidden="1">#REF!</definedName>
    <definedName name="_Key2" localSheetId="2" hidden="1">#REF!</definedName>
    <definedName name="_Key2" localSheetId="0" hidden="1">#REF!</definedName>
    <definedName name="_Key2" hidden="1">#REF!</definedName>
    <definedName name="_Order1" hidden="1">255</definedName>
    <definedName name="_Order2" hidden="1">255</definedName>
    <definedName name="_Sort" localSheetId="2" hidden="1">#REF!</definedName>
    <definedName name="_Sort" localSheetId="0" hidden="1">#REF!</definedName>
    <definedName name="_Sort" hidden="1">#REF!</definedName>
    <definedName name="a" localSheetId="2" hidden="1">#REF!</definedName>
    <definedName name="a" localSheetId="0" hidden="1">#REF!</definedName>
    <definedName name="a" hidden="1">#REF!</definedName>
    <definedName name="_xlnm.Print_Area" localSheetId="2">'（非表示シート）サービス一覧'!$A$1:$B$32</definedName>
    <definedName name="_xlnm.Print_Area" localSheetId="0">補助実績額算出シート!$A$1:$Y$130</definedName>
    <definedName name="計画" localSheetId="2" hidden="1">#REF!</definedName>
    <definedName name="計画" localSheetId="0" hidden="1">#REF!</definedName>
    <definedName name="計画" hidden="1">#REF!</definedName>
  </definedNames>
  <calcPr calcId="152511"/>
</workbook>
</file>

<file path=xl/calcChain.xml><?xml version="1.0" encoding="utf-8"?>
<calcChain xmlns="http://schemas.openxmlformats.org/spreadsheetml/2006/main">
  <c r="X111" i="41" l="1"/>
  <c r="T111" i="41"/>
  <c r="P111" i="41"/>
  <c r="L111" i="41"/>
  <c r="H111" i="41"/>
  <c r="D111" i="41"/>
  <c r="D80" i="41"/>
  <c r="X55" i="41"/>
  <c r="T55" i="41"/>
  <c r="P55" i="41"/>
  <c r="L55" i="41"/>
  <c r="H55" i="41"/>
  <c r="D55" i="41"/>
  <c r="X21" i="41"/>
  <c r="T21" i="41"/>
  <c r="P21" i="41"/>
  <c r="L21" i="41"/>
  <c r="H21" i="41"/>
  <c r="C7" i="41" l="1"/>
  <c r="T107" i="41" l="1"/>
  <c r="Q94" i="42" l="1"/>
  <c r="N94" i="42"/>
  <c r="Q91" i="42"/>
  <c r="N91" i="42"/>
  <c r="Q88" i="42"/>
  <c r="N88" i="42"/>
  <c r="Q85" i="42"/>
  <c r="N85" i="42"/>
  <c r="K94" i="42"/>
  <c r="K91" i="42"/>
  <c r="K88" i="42"/>
  <c r="K85" i="42"/>
  <c r="H94" i="42"/>
  <c r="H91" i="42"/>
  <c r="H88" i="42"/>
  <c r="H85" i="42"/>
  <c r="E94" i="42"/>
  <c r="E91" i="42"/>
  <c r="E88" i="42"/>
  <c r="E85" i="42"/>
  <c r="B94" i="42"/>
  <c r="B91" i="42"/>
  <c r="B88" i="42"/>
  <c r="B85" i="42"/>
  <c r="B96" i="42" s="1"/>
  <c r="B14" i="42"/>
  <c r="P96" i="42"/>
  <c r="Q86" i="42"/>
  <c r="Q87" i="42"/>
  <c r="Q89" i="42"/>
  <c r="Q90" i="42"/>
  <c r="Q92" i="42"/>
  <c r="Q93" i="42"/>
  <c r="Q95" i="42"/>
  <c r="Q84" i="42"/>
  <c r="P87" i="42"/>
  <c r="P90" i="42"/>
  <c r="P93" i="42"/>
  <c r="P84" i="42"/>
  <c r="Q79" i="42"/>
  <c r="Q80" i="42"/>
  <c r="Q81" i="42"/>
  <c r="Q82" i="42"/>
  <c r="Q78" i="42"/>
  <c r="P79" i="42"/>
  <c r="P80" i="42"/>
  <c r="P81" i="42"/>
  <c r="P82" i="42"/>
  <c r="P83" i="42"/>
  <c r="P78" i="42"/>
  <c r="M96" i="42"/>
  <c r="N86" i="42"/>
  <c r="N87" i="42"/>
  <c r="N89" i="42"/>
  <c r="N90" i="42"/>
  <c r="N92" i="42"/>
  <c r="N93" i="42"/>
  <c r="N95" i="42"/>
  <c r="N84" i="42"/>
  <c r="M87" i="42"/>
  <c r="M90" i="42"/>
  <c r="M93" i="42"/>
  <c r="M84" i="42"/>
  <c r="N79" i="42"/>
  <c r="N80" i="42"/>
  <c r="N81" i="42"/>
  <c r="N82" i="42"/>
  <c r="N78" i="42"/>
  <c r="M79" i="42"/>
  <c r="M80" i="42"/>
  <c r="M81" i="42"/>
  <c r="M82" i="42"/>
  <c r="M83" i="42"/>
  <c r="M78" i="42"/>
  <c r="J96" i="42"/>
  <c r="K86" i="42"/>
  <c r="K87" i="42"/>
  <c r="K89" i="42"/>
  <c r="K90" i="42"/>
  <c r="K92" i="42"/>
  <c r="K93" i="42"/>
  <c r="K95" i="42"/>
  <c r="K84" i="42"/>
  <c r="J87" i="42"/>
  <c r="J90" i="42"/>
  <c r="J93" i="42"/>
  <c r="J84" i="42"/>
  <c r="K79" i="42"/>
  <c r="K80" i="42"/>
  <c r="K81" i="42"/>
  <c r="K82" i="42"/>
  <c r="K78" i="42"/>
  <c r="J79" i="42"/>
  <c r="J80" i="42"/>
  <c r="J81" i="42"/>
  <c r="J82" i="42"/>
  <c r="J83" i="42"/>
  <c r="J78" i="42"/>
  <c r="G96" i="42"/>
  <c r="H86" i="42"/>
  <c r="H87" i="42"/>
  <c r="H89" i="42"/>
  <c r="H90" i="42"/>
  <c r="H92" i="42"/>
  <c r="H93" i="42"/>
  <c r="H95" i="42"/>
  <c r="H84" i="42"/>
  <c r="G87" i="42"/>
  <c r="G90" i="42"/>
  <c r="G93" i="42"/>
  <c r="G84" i="42"/>
  <c r="H79" i="42"/>
  <c r="H80" i="42"/>
  <c r="H81" i="42"/>
  <c r="H82" i="42"/>
  <c r="H78" i="42"/>
  <c r="G79" i="42"/>
  <c r="G80" i="42"/>
  <c r="G81" i="42"/>
  <c r="G82" i="42"/>
  <c r="G83" i="42"/>
  <c r="G78" i="42"/>
  <c r="D96" i="42"/>
  <c r="E86" i="42"/>
  <c r="E87" i="42"/>
  <c r="E89" i="42"/>
  <c r="E90" i="42"/>
  <c r="E92" i="42"/>
  <c r="E93" i="42"/>
  <c r="E95" i="42"/>
  <c r="E84" i="42"/>
  <c r="D87" i="42"/>
  <c r="D90" i="42"/>
  <c r="D93" i="42"/>
  <c r="D84" i="42"/>
  <c r="E79" i="42"/>
  <c r="E80" i="42"/>
  <c r="E81" i="42"/>
  <c r="E82" i="42"/>
  <c r="E78" i="42"/>
  <c r="D79" i="42"/>
  <c r="D80" i="42"/>
  <c r="D81" i="42"/>
  <c r="D82" i="42"/>
  <c r="D83" i="42"/>
  <c r="D78" i="42"/>
  <c r="A96" i="42"/>
  <c r="B86" i="42"/>
  <c r="B87" i="42"/>
  <c r="B89" i="42"/>
  <c r="B90" i="42"/>
  <c r="B92" i="42"/>
  <c r="B93" i="42"/>
  <c r="B95" i="42"/>
  <c r="B84" i="42"/>
  <c r="A87" i="42"/>
  <c r="A90" i="42"/>
  <c r="A93" i="42"/>
  <c r="A84" i="42"/>
  <c r="B79" i="42"/>
  <c r="B80" i="42"/>
  <c r="B81" i="42"/>
  <c r="B82" i="42"/>
  <c r="B78" i="42"/>
  <c r="A79" i="42"/>
  <c r="A80" i="42"/>
  <c r="A81" i="42"/>
  <c r="A82" i="42"/>
  <c r="A83" i="42"/>
  <c r="A78" i="42"/>
  <c r="M46" i="41"/>
  <c r="K46" i="41"/>
  <c r="M48" i="41"/>
  <c r="K48" i="41"/>
  <c r="M47" i="41"/>
  <c r="K47" i="41"/>
  <c r="A72" i="42"/>
  <c r="B70" i="42"/>
  <c r="B67" i="42"/>
  <c r="B64" i="42"/>
  <c r="B61" i="42"/>
  <c r="B40" i="42"/>
  <c r="B62" i="42"/>
  <c r="B63" i="42"/>
  <c r="B65" i="42"/>
  <c r="B66" i="42"/>
  <c r="B68" i="42"/>
  <c r="B69" i="42"/>
  <c r="B71" i="42"/>
  <c r="B60" i="42"/>
  <c r="A63" i="42"/>
  <c r="A66" i="42"/>
  <c r="A69" i="42"/>
  <c r="A60" i="42"/>
  <c r="B57" i="42"/>
  <c r="B58" i="42"/>
  <c r="B56" i="42"/>
  <c r="A57" i="42"/>
  <c r="A58" i="42"/>
  <c r="A59" i="42"/>
  <c r="A56" i="42"/>
  <c r="Q49" i="42"/>
  <c r="N49" i="42"/>
  <c r="Q46" i="42"/>
  <c r="N46" i="42"/>
  <c r="Q43" i="42"/>
  <c r="N43" i="42"/>
  <c r="Q40" i="42"/>
  <c r="N40" i="42"/>
  <c r="K49" i="42"/>
  <c r="K46" i="42"/>
  <c r="K43" i="42"/>
  <c r="K40" i="42"/>
  <c r="H49" i="42"/>
  <c r="H46" i="42"/>
  <c r="H43" i="42"/>
  <c r="H40" i="42"/>
  <c r="E49" i="42"/>
  <c r="E46" i="42"/>
  <c r="E43" i="42"/>
  <c r="E40" i="42"/>
  <c r="B49" i="42"/>
  <c r="B46" i="42"/>
  <c r="B43" i="42"/>
  <c r="P51" i="42"/>
  <c r="Q41" i="42"/>
  <c r="Q42" i="42"/>
  <c r="Q44" i="42"/>
  <c r="Q45" i="42"/>
  <c r="Q47" i="42"/>
  <c r="Q48" i="42"/>
  <c r="Q50" i="42"/>
  <c r="Q39" i="42"/>
  <c r="P42" i="42"/>
  <c r="P45" i="42"/>
  <c r="P48" i="42"/>
  <c r="P39" i="42"/>
  <c r="Q34" i="42"/>
  <c r="Q35" i="42"/>
  <c r="Q36" i="42"/>
  <c r="Q37" i="42"/>
  <c r="Q33" i="42"/>
  <c r="P34" i="42"/>
  <c r="P35" i="42"/>
  <c r="P36" i="42"/>
  <c r="P37" i="42"/>
  <c r="P38" i="42"/>
  <c r="P33" i="42"/>
  <c r="M51" i="42"/>
  <c r="N41" i="42"/>
  <c r="N42" i="42"/>
  <c r="N44" i="42"/>
  <c r="N45" i="42"/>
  <c r="N47" i="42"/>
  <c r="N48" i="42"/>
  <c r="N50" i="42"/>
  <c r="N39" i="42"/>
  <c r="M42" i="42"/>
  <c r="M45" i="42"/>
  <c r="M48" i="42"/>
  <c r="M39" i="42"/>
  <c r="N34" i="42"/>
  <c r="N35" i="42"/>
  <c r="N36" i="42"/>
  <c r="N37" i="42"/>
  <c r="N33" i="42"/>
  <c r="M34" i="42"/>
  <c r="M35" i="42"/>
  <c r="M36" i="42"/>
  <c r="M37" i="42"/>
  <c r="M38" i="42"/>
  <c r="M33" i="42"/>
  <c r="J51" i="42"/>
  <c r="K41" i="42"/>
  <c r="K42" i="42"/>
  <c r="K44" i="42"/>
  <c r="K45" i="42"/>
  <c r="K47" i="42"/>
  <c r="K48" i="42"/>
  <c r="K50" i="42"/>
  <c r="K39" i="42"/>
  <c r="J42" i="42"/>
  <c r="J45" i="42"/>
  <c r="J48" i="42"/>
  <c r="J39" i="42"/>
  <c r="K34" i="42"/>
  <c r="K35" i="42"/>
  <c r="K36" i="42"/>
  <c r="K37" i="42"/>
  <c r="K33" i="42"/>
  <c r="J34" i="42"/>
  <c r="J35" i="42"/>
  <c r="J36" i="42"/>
  <c r="J37" i="42"/>
  <c r="J38" i="42"/>
  <c r="J33" i="42"/>
  <c r="G51" i="42"/>
  <c r="H41" i="42"/>
  <c r="H42" i="42"/>
  <c r="H44" i="42"/>
  <c r="H45" i="42"/>
  <c r="H47" i="42"/>
  <c r="H48" i="42"/>
  <c r="H50" i="42"/>
  <c r="H39" i="42"/>
  <c r="G42" i="42"/>
  <c r="G45" i="42"/>
  <c r="G48" i="42"/>
  <c r="G39" i="42"/>
  <c r="G34" i="42"/>
  <c r="H34" i="42"/>
  <c r="G35" i="42"/>
  <c r="H35" i="42"/>
  <c r="G36" i="42"/>
  <c r="H36" i="42"/>
  <c r="G37" i="42"/>
  <c r="H37" i="42"/>
  <c r="G38" i="42"/>
  <c r="H33" i="42"/>
  <c r="G33" i="42"/>
  <c r="E41" i="42"/>
  <c r="E42" i="42"/>
  <c r="E44" i="42"/>
  <c r="E45" i="42"/>
  <c r="E47" i="42"/>
  <c r="E48" i="42"/>
  <c r="E50" i="42"/>
  <c r="E39" i="42"/>
  <c r="E34" i="42"/>
  <c r="E35" i="42"/>
  <c r="E36" i="42"/>
  <c r="E37" i="42"/>
  <c r="E33" i="42"/>
  <c r="D51" i="42"/>
  <c r="D42" i="42"/>
  <c r="D45" i="42"/>
  <c r="D48" i="42"/>
  <c r="D39" i="42"/>
  <c r="D35" i="42"/>
  <c r="D36" i="42"/>
  <c r="D37" i="42"/>
  <c r="D38" i="42"/>
  <c r="D34" i="42"/>
  <c r="D33" i="42"/>
  <c r="A51" i="42"/>
  <c r="B50" i="42"/>
  <c r="B48" i="42"/>
  <c r="A48" i="42"/>
  <c r="B47" i="42"/>
  <c r="B45" i="42"/>
  <c r="A45" i="42"/>
  <c r="B44" i="42"/>
  <c r="B42" i="42"/>
  <c r="A42" i="42"/>
  <c r="B41" i="42"/>
  <c r="B39" i="42"/>
  <c r="A39" i="42"/>
  <c r="B37" i="42"/>
  <c r="B36" i="42"/>
  <c r="B35" i="42"/>
  <c r="B34" i="42"/>
  <c r="B33" i="42"/>
  <c r="A38" i="42"/>
  <c r="A37" i="42"/>
  <c r="A36" i="42"/>
  <c r="A35" i="42"/>
  <c r="A34" i="42"/>
  <c r="A33" i="42"/>
  <c r="B97" i="42" l="1"/>
  <c r="K96" i="42"/>
  <c r="K97" i="42" s="1"/>
  <c r="B72" i="42"/>
  <c r="N96" i="42"/>
  <c r="N97" i="42" s="1"/>
  <c r="Q96" i="42"/>
  <c r="Q97" i="42" s="1"/>
  <c r="H96" i="42"/>
  <c r="H97" i="42" s="1"/>
  <c r="E96" i="42"/>
  <c r="E97" i="42" s="1"/>
  <c r="E51" i="42"/>
  <c r="E52" i="42" s="1"/>
  <c r="N46" i="41" s="1"/>
  <c r="N51" i="42"/>
  <c r="N52" i="42" s="1"/>
  <c r="L48" i="41" s="1"/>
  <c r="H51" i="42"/>
  <c r="H52" i="42" s="1"/>
  <c r="L47" i="41" s="1"/>
  <c r="K51" i="42"/>
  <c r="K52" i="42" s="1"/>
  <c r="N47" i="41" s="1"/>
  <c r="Q51" i="42"/>
  <c r="Q52" i="42" s="1"/>
  <c r="N48" i="41" s="1"/>
  <c r="B51" i="42"/>
  <c r="B52" i="42" s="1"/>
  <c r="L46" i="41" s="1"/>
  <c r="A26" i="42"/>
  <c r="B16" i="41"/>
  <c r="M14" i="41"/>
  <c r="M13" i="41"/>
  <c r="M12" i="41"/>
  <c r="K14" i="41"/>
  <c r="K13" i="41"/>
  <c r="K12" i="41"/>
  <c r="Q23" i="42"/>
  <c r="N23" i="42"/>
  <c r="Q20" i="42"/>
  <c r="N20" i="42"/>
  <c r="Q17" i="42"/>
  <c r="N17" i="42"/>
  <c r="Q14" i="42"/>
  <c r="N14" i="42"/>
  <c r="K23" i="42"/>
  <c r="K20" i="42"/>
  <c r="K17" i="42"/>
  <c r="K14" i="42"/>
  <c r="H23" i="42"/>
  <c r="H20" i="42"/>
  <c r="H17" i="42"/>
  <c r="H14" i="42"/>
  <c r="E23" i="42"/>
  <c r="E20" i="42"/>
  <c r="E17" i="42"/>
  <c r="E14" i="42"/>
  <c r="B23" i="42"/>
  <c r="B20" i="42"/>
  <c r="B17" i="42"/>
  <c r="B16" i="42"/>
  <c r="B13" i="42"/>
  <c r="P8" i="42"/>
  <c r="Q8" i="42"/>
  <c r="P9" i="42"/>
  <c r="Q9" i="42"/>
  <c r="P10" i="42"/>
  <c r="Q10" i="42"/>
  <c r="P11" i="42"/>
  <c r="Q11" i="42"/>
  <c r="P12" i="42"/>
  <c r="P13" i="42"/>
  <c r="Q13" i="42"/>
  <c r="Q15" i="42"/>
  <c r="P16" i="42"/>
  <c r="Q16" i="42"/>
  <c r="Q18" i="42"/>
  <c r="P19" i="42"/>
  <c r="Q19" i="42"/>
  <c r="Q21" i="42"/>
  <c r="P22" i="42"/>
  <c r="Q22" i="42"/>
  <c r="Q24" i="42"/>
  <c r="P25" i="42"/>
  <c r="P26" i="42"/>
  <c r="Q26" i="42"/>
  <c r="Q27" i="42" s="1"/>
  <c r="Q7" i="42"/>
  <c r="P7" i="42"/>
  <c r="M8" i="42"/>
  <c r="N8" i="42"/>
  <c r="M9" i="42"/>
  <c r="N9" i="42"/>
  <c r="M10" i="42"/>
  <c r="N10" i="42"/>
  <c r="M11" i="42"/>
  <c r="N11" i="42"/>
  <c r="M12" i="42"/>
  <c r="M13" i="42"/>
  <c r="N13" i="42"/>
  <c r="N15" i="42"/>
  <c r="M16" i="42"/>
  <c r="N16" i="42"/>
  <c r="N18" i="42"/>
  <c r="M19" i="42"/>
  <c r="N19" i="42"/>
  <c r="N21" i="42"/>
  <c r="M22" i="42"/>
  <c r="N22" i="42"/>
  <c r="N24" i="42"/>
  <c r="M25" i="42"/>
  <c r="M26" i="42"/>
  <c r="N26" i="42"/>
  <c r="N27" i="42" s="1"/>
  <c r="N7" i="42"/>
  <c r="M7" i="42"/>
  <c r="J8" i="42"/>
  <c r="K8" i="42"/>
  <c r="J9" i="42"/>
  <c r="K9" i="42"/>
  <c r="J10" i="42"/>
  <c r="K10" i="42"/>
  <c r="J11" i="42"/>
  <c r="K11" i="42"/>
  <c r="J12" i="42"/>
  <c r="J13" i="42"/>
  <c r="K13" i="42"/>
  <c r="K15" i="42"/>
  <c r="J16" i="42"/>
  <c r="K16" i="42"/>
  <c r="K18" i="42"/>
  <c r="J19" i="42"/>
  <c r="K19" i="42"/>
  <c r="K21" i="42"/>
  <c r="J22" i="42"/>
  <c r="K22" i="42"/>
  <c r="K24" i="42"/>
  <c r="J25" i="42"/>
  <c r="J26" i="42"/>
  <c r="K26" i="42"/>
  <c r="K27" i="42" s="1"/>
  <c r="K7" i="42"/>
  <c r="J7" i="42"/>
  <c r="G8" i="42"/>
  <c r="H8" i="42"/>
  <c r="G9" i="42"/>
  <c r="H9" i="42"/>
  <c r="G10" i="42"/>
  <c r="H10" i="42"/>
  <c r="G11" i="42"/>
  <c r="H11" i="42"/>
  <c r="G12" i="42"/>
  <c r="G13" i="42"/>
  <c r="H13" i="42"/>
  <c r="H15" i="42"/>
  <c r="G16" i="42"/>
  <c r="H16" i="42"/>
  <c r="H18" i="42"/>
  <c r="G19" i="42"/>
  <c r="H19" i="42"/>
  <c r="H21" i="42"/>
  <c r="G22" i="42"/>
  <c r="H22" i="42"/>
  <c r="H24" i="42"/>
  <c r="G25" i="42"/>
  <c r="G26" i="42"/>
  <c r="H26" i="42"/>
  <c r="H27" i="42" s="1"/>
  <c r="H7" i="42"/>
  <c r="G7" i="42"/>
  <c r="D8" i="42"/>
  <c r="E8" i="42"/>
  <c r="D9" i="42"/>
  <c r="E9" i="42"/>
  <c r="D10" i="42"/>
  <c r="E10" i="42"/>
  <c r="D11" i="42"/>
  <c r="E11" i="42"/>
  <c r="D12" i="42"/>
  <c r="D13" i="42"/>
  <c r="E13" i="42"/>
  <c r="E15" i="42"/>
  <c r="D16" i="42"/>
  <c r="E16" i="42"/>
  <c r="E18" i="42"/>
  <c r="D19" i="42"/>
  <c r="E19" i="42"/>
  <c r="E21" i="42"/>
  <c r="D22" i="42"/>
  <c r="E22" i="42"/>
  <c r="E24" i="42"/>
  <c r="D25" i="42"/>
  <c r="D26" i="42"/>
  <c r="E26" i="42"/>
  <c r="E7" i="42"/>
  <c r="D7" i="42"/>
  <c r="A16" i="42"/>
  <c r="B18" i="42"/>
  <c r="A19" i="42"/>
  <c r="B19" i="42"/>
  <c r="B21" i="42"/>
  <c r="A22" i="42"/>
  <c r="B22" i="42"/>
  <c r="B24" i="42"/>
  <c r="A25" i="42"/>
  <c r="B26" i="42"/>
  <c r="A8" i="42"/>
  <c r="B8" i="42"/>
  <c r="A9" i="42"/>
  <c r="A10" i="42"/>
  <c r="B10" i="42"/>
  <c r="A11" i="42"/>
  <c r="B11" i="42"/>
  <c r="A12" i="42"/>
  <c r="A13" i="42"/>
  <c r="B15" i="42"/>
  <c r="B7" i="42"/>
  <c r="A7" i="42"/>
  <c r="B2" i="42"/>
  <c r="B3" i="42"/>
  <c r="F16" i="41"/>
  <c r="B73" i="42" l="1"/>
  <c r="B74" i="42" s="1"/>
  <c r="H78" i="41" s="1"/>
  <c r="B100" i="42"/>
  <c r="B99" i="42"/>
  <c r="B101" i="42" s="1"/>
  <c r="M102" i="41" s="1"/>
  <c r="K25" i="42"/>
  <c r="B25" i="42"/>
  <c r="E25" i="42"/>
  <c r="H25" i="42"/>
  <c r="N25" i="42"/>
  <c r="E27" i="42"/>
  <c r="Q25" i="42"/>
  <c r="B27" i="42"/>
  <c r="Q28" i="42" s="1"/>
  <c r="X128" i="41"/>
  <c r="T128" i="41"/>
  <c r="P128" i="41"/>
  <c r="L128" i="41"/>
  <c r="H128" i="41"/>
  <c r="D96" i="41"/>
  <c r="X72" i="41"/>
  <c r="T72" i="41"/>
  <c r="P72" i="41"/>
  <c r="L72" i="41"/>
  <c r="H72" i="41"/>
  <c r="D38" i="41"/>
  <c r="D21" i="41" s="1"/>
  <c r="D24" i="41" s="1"/>
  <c r="X38" i="41"/>
  <c r="T38" i="41"/>
  <c r="P38" i="41"/>
  <c r="L38" i="41"/>
  <c r="H38" i="41"/>
  <c r="B12" i="42" l="1"/>
  <c r="B9" i="42"/>
  <c r="N28" i="42"/>
  <c r="K28" i="42"/>
  <c r="K29" i="42" s="1"/>
  <c r="N13" i="41" s="1"/>
  <c r="H28" i="42"/>
  <c r="H29" i="42" s="1"/>
  <c r="L13" i="41" s="1"/>
  <c r="B28" i="42"/>
  <c r="B29" i="42" s="1"/>
  <c r="L12" i="41" s="1"/>
  <c r="E28" i="42"/>
  <c r="E29" i="42" s="1"/>
  <c r="N12" i="41" s="1"/>
  <c r="N29" i="42"/>
  <c r="L14" i="41" s="1"/>
  <c r="Q29" i="42"/>
  <c r="N14" i="41" s="1"/>
  <c r="D107" i="41"/>
  <c r="V106" i="41"/>
  <c r="R106" i="41"/>
  <c r="N106" i="41"/>
  <c r="J106" i="41"/>
  <c r="F106" i="41"/>
  <c r="B106" i="41"/>
  <c r="B77" i="41"/>
  <c r="V50" i="41"/>
  <c r="R50" i="41"/>
  <c r="N50" i="41"/>
  <c r="J50" i="41"/>
  <c r="F50" i="41"/>
  <c r="B50" i="41"/>
  <c r="V16" i="41"/>
  <c r="R16" i="41"/>
  <c r="N16" i="41"/>
  <c r="J16" i="41"/>
  <c r="D72" i="41"/>
  <c r="X58" i="41"/>
  <c r="Q38" i="42" s="1"/>
  <c r="T58" i="41"/>
  <c r="N38" i="42" s="1"/>
  <c r="P58" i="41"/>
  <c r="K38" i="42" s="1"/>
  <c r="L58" i="41"/>
  <c r="H38" i="42" s="1"/>
  <c r="H58" i="41"/>
  <c r="E38" i="42" s="1"/>
  <c r="D58" i="41"/>
  <c r="B38" i="42" s="1"/>
  <c r="X51" i="41"/>
  <c r="W51" i="41"/>
  <c r="T51" i="41"/>
  <c r="S51" i="41"/>
  <c r="P51" i="41"/>
  <c r="O51" i="41"/>
  <c r="L51" i="41"/>
  <c r="K51" i="41"/>
  <c r="H51" i="41"/>
  <c r="G51" i="41"/>
  <c r="D51" i="41"/>
  <c r="C51" i="41"/>
  <c r="X107" i="41"/>
  <c r="W107" i="41"/>
  <c r="S107" i="41"/>
  <c r="P107" i="41"/>
  <c r="O107" i="41"/>
  <c r="L107" i="41"/>
  <c r="K107" i="41"/>
  <c r="H107" i="41"/>
  <c r="G107" i="41"/>
  <c r="C107" i="41"/>
  <c r="X17" i="41"/>
  <c r="W17" i="41"/>
  <c r="T17" i="41"/>
  <c r="S17" i="41"/>
  <c r="P17" i="41"/>
  <c r="O17" i="41"/>
  <c r="L17" i="41"/>
  <c r="K17" i="41"/>
  <c r="D128" i="41"/>
  <c r="X114" i="41"/>
  <c r="Q83" i="42" s="1"/>
  <c r="T114" i="41"/>
  <c r="N83" i="42" s="1"/>
  <c r="P114" i="41"/>
  <c r="K83" i="42" s="1"/>
  <c r="L114" i="41"/>
  <c r="H83" i="42" s="1"/>
  <c r="H114" i="41"/>
  <c r="E83" i="42" s="1"/>
  <c r="D114" i="41"/>
  <c r="B83" i="42" s="1"/>
  <c r="D82" i="41"/>
  <c r="B59" i="42" s="1"/>
  <c r="X24" i="41" l="1"/>
  <c r="Q12" i="42" s="1"/>
  <c r="T24" i="41"/>
  <c r="N12" i="42" s="1"/>
  <c r="P24" i="41"/>
  <c r="K12" i="42" s="1"/>
  <c r="L24" i="41"/>
  <c r="H12" i="42" s="1"/>
  <c r="H17" i="41"/>
  <c r="G17" i="41"/>
  <c r="D17" i="41"/>
  <c r="C17" i="41"/>
  <c r="H24" i="41"/>
  <c r="E12" i="42" s="1"/>
</calcChain>
</file>

<file path=xl/sharedStrings.xml><?xml version="1.0" encoding="utf-8"?>
<sst xmlns="http://schemas.openxmlformats.org/spreadsheetml/2006/main" count="904" uniqueCount="253">
  <si>
    <t>訪問介護</t>
    <rPh sb="0" eb="4">
      <t>ホウモンカイゴ</t>
    </rPh>
    <phoneticPr fontId="13"/>
  </si>
  <si>
    <t>訪問入浴介護</t>
    <rPh sb="0" eb="6">
      <t>ホウモンニュウヨクカイゴ</t>
    </rPh>
    <phoneticPr fontId="13"/>
  </si>
  <si>
    <t>訪問看護（※定期巡回連携型を含む）</t>
    <rPh sb="0" eb="4">
      <t>ホウモンカンゴ</t>
    </rPh>
    <rPh sb="6" eb="13">
      <t>テイキジュンカイレンケイガタ</t>
    </rPh>
    <rPh sb="14" eb="15">
      <t>フク</t>
    </rPh>
    <phoneticPr fontId="13"/>
  </si>
  <si>
    <t>訪問リハビリテーション</t>
    <rPh sb="0" eb="2">
      <t>ホウモン</t>
    </rPh>
    <phoneticPr fontId="13"/>
  </si>
  <si>
    <t>通所介護</t>
    <rPh sb="0" eb="4">
      <t>ツウショカイゴ</t>
    </rPh>
    <phoneticPr fontId="13"/>
  </si>
  <si>
    <t>通所リハビリテーション</t>
    <rPh sb="0" eb="2">
      <t>ツウショ</t>
    </rPh>
    <phoneticPr fontId="13"/>
  </si>
  <si>
    <t>福祉用具貸与</t>
    <rPh sb="0" eb="6">
      <t>フクシヨウグタイヨ</t>
    </rPh>
    <phoneticPr fontId="13"/>
  </si>
  <si>
    <t>短期入所生活介護</t>
    <rPh sb="0" eb="2">
      <t>タンキ</t>
    </rPh>
    <rPh sb="2" eb="4">
      <t>ニュウショ</t>
    </rPh>
    <rPh sb="4" eb="6">
      <t>セイカツ</t>
    </rPh>
    <rPh sb="6" eb="8">
      <t>カイゴ</t>
    </rPh>
    <phoneticPr fontId="13"/>
  </si>
  <si>
    <t>短期入所療養介護</t>
    <rPh sb="0" eb="8">
      <t>タンキニュウショリョウヨウカイゴ</t>
    </rPh>
    <phoneticPr fontId="13"/>
  </si>
  <si>
    <t>居宅療養管理指導</t>
    <rPh sb="0" eb="8">
      <t>キョタクリョウヨウカンリシドウ</t>
    </rPh>
    <phoneticPr fontId="13"/>
  </si>
  <si>
    <t>夜間対応型訪問介護</t>
    <rPh sb="0" eb="4">
      <t>ヤカンタイオウ</t>
    </rPh>
    <rPh sb="4" eb="5">
      <t>ガタ</t>
    </rPh>
    <rPh sb="5" eb="9">
      <t>ホウモンカイゴ</t>
    </rPh>
    <phoneticPr fontId="13"/>
  </si>
  <si>
    <t>定期巡回・随時対応型訪問介護看護</t>
    <rPh sb="0" eb="4">
      <t>テイキジュンカイ</t>
    </rPh>
    <rPh sb="5" eb="7">
      <t>ズイジ</t>
    </rPh>
    <rPh sb="7" eb="10">
      <t>タイオウガタ</t>
    </rPh>
    <rPh sb="10" eb="16">
      <t>ホウモンカイゴカンゴ</t>
    </rPh>
    <phoneticPr fontId="13"/>
  </si>
  <si>
    <t>認知症対応型通所介護</t>
    <rPh sb="0" eb="3">
      <t>ニンチショウ</t>
    </rPh>
    <rPh sb="3" eb="6">
      <t>タイオウガタ</t>
    </rPh>
    <rPh sb="6" eb="10">
      <t>ツウショカイゴ</t>
    </rPh>
    <phoneticPr fontId="13"/>
  </si>
  <si>
    <t>地域密着型通所介護</t>
    <rPh sb="0" eb="5">
      <t>チイキミッチャクガタ</t>
    </rPh>
    <rPh sb="5" eb="9">
      <t>ツウショカイゴ</t>
    </rPh>
    <phoneticPr fontId="13"/>
  </si>
  <si>
    <t>小規模多機能型居宅介護</t>
    <rPh sb="0" eb="7">
      <t>ショウキボタキノウガタ</t>
    </rPh>
    <rPh sb="7" eb="11">
      <t>キョタクカイゴ</t>
    </rPh>
    <phoneticPr fontId="13"/>
  </si>
  <si>
    <t>看護小規模多機能型居宅介護</t>
    <rPh sb="0" eb="5">
      <t>カンゴショウキボ</t>
    </rPh>
    <rPh sb="5" eb="9">
      <t>タキノウガタ</t>
    </rPh>
    <rPh sb="9" eb="13">
      <t>キョタクカイゴ</t>
    </rPh>
    <phoneticPr fontId="13"/>
  </si>
  <si>
    <t>特定施設入居者生活介護</t>
    <rPh sb="0" eb="7">
      <t>トクテイシセツニュウキョシャ</t>
    </rPh>
    <rPh sb="7" eb="11">
      <t>セイカツカイゴ</t>
    </rPh>
    <phoneticPr fontId="13"/>
  </si>
  <si>
    <t>特定施設入居者生活介護（短期利用）</t>
    <rPh sb="0" eb="7">
      <t>トクテイシセツニュウキョシャ</t>
    </rPh>
    <rPh sb="7" eb="11">
      <t>セイカツカイゴ</t>
    </rPh>
    <rPh sb="12" eb="16">
      <t>タンキリヨウ</t>
    </rPh>
    <phoneticPr fontId="13"/>
  </si>
  <si>
    <t>地域密着型特定施設入居者生活介護</t>
    <rPh sb="0" eb="5">
      <t>チイキミッチャクガタ</t>
    </rPh>
    <rPh sb="5" eb="9">
      <t>トクテイシセツ</t>
    </rPh>
    <rPh sb="9" eb="16">
      <t>ニュウキョシャセイカツカイゴ</t>
    </rPh>
    <phoneticPr fontId="13"/>
  </si>
  <si>
    <t>地域密着型特定施設入居者生活介護（短期利用）</t>
    <rPh sb="0" eb="5">
      <t>チイキミッチャクガタ</t>
    </rPh>
    <rPh sb="5" eb="9">
      <t>トクテイシセツ</t>
    </rPh>
    <rPh sb="9" eb="16">
      <t>ニュウキョシャセイカツカイゴ</t>
    </rPh>
    <rPh sb="17" eb="21">
      <t>タンキリヨウ</t>
    </rPh>
    <phoneticPr fontId="13"/>
  </si>
  <si>
    <t>認知症対応型共同生活介護（短期利用以外）</t>
    <rPh sb="0" eb="3">
      <t>ニンチショウ</t>
    </rPh>
    <rPh sb="3" eb="6">
      <t>タイオウガタ</t>
    </rPh>
    <rPh sb="6" eb="12">
      <t>キョウドウセイカツカイゴ</t>
    </rPh>
    <rPh sb="13" eb="17">
      <t>タンキリヨウ</t>
    </rPh>
    <rPh sb="17" eb="19">
      <t>イガイ</t>
    </rPh>
    <phoneticPr fontId="13"/>
  </si>
  <si>
    <t>認知症対応型共同生活介護（短期利用）</t>
    <rPh sb="0" eb="3">
      <t>ニンチショウ</t>
    </rPh>
    <rPh sb="3" eb="6">
      <t>タイオウガタ</t>
    </rPh>
    <rPh sb="6" eb="12">
      <t>キョウドウセイカツカイゴ</t>
    </rPh>
    <rPh sb="13" eb="17">
      <t>タンキリヨウ</t>
    </rPh>
    <phoneticPr fontId="13"/>
  </si>
  <si>
    <t>訪問型サービス</t>
    <rPh sb="0" eb="3">
      <t>ホウモンガタ</t>
    </rPh>
    <phoneticPr fontId="13"/>
  </si>
  <si>
    <t>通所型サービス</t>
    <rPh sb="0" eb="3">
      <t>ツウショガタ</t>
    </rPh>
    <phoneticPr fontId="13"/>
  </si>
  <si>
    <t>介護老人福祉施設</t>
    <rPh sb="0" eb="8">
      <t>カイゴロウジンフクシシセツ</t>
    </rPh>
    <phoneticPr fontId="13"/>
  </si>
  <si>
    <t>介護老人保健施設</t>
    <rPh sb="0" eb="8">
      <t>カイゴロウジンホケンシセツ</t>
    </rPh>
    <phoneticPr fontId="13"/>
  </si>
  <si>
    <t>地域密着型介護老人福祉施設入所者生活介護</t>
    <rPh sb="0" eb="5">
      <t>チイキミッチャクガタ</t>
    </rPh>
    <rPh sb="5" eb="13">
      <t>カイゴロウジンフクシシセツ</t>
    </rPh>
    <rPh sb="13" eb="20">
      <t>ニュウショシャセイカツカイゴ</t>
    </rPh>
    <phoneticPr fontId="13"/>
  </si>
  <si>
    <t>居宅介護支援</t>
    <rPh sb="0" eb="2">
      <t>キョタク</t>
    </rPh>
    <rPh sb="2" eb="6">
      <t>カイゴシエン</t>
    </rPh>
    <phoneticPr fontId="13"/>
  </si>
  <si>
    <t>介護医療院</t>
    <rPh sb="0" eb="2">
      <t>カイゴ</t>
    </rPh>
    <rPh sb="2" eb="5">
      <t>イリョウイン</t>
    </rPh>
    <phoneticPr fontId="10"/>
  </si>
  <si>
    <t>生産性向上推進体制加算対象サービス</t>
    <rPh sb="0" eb="3">
      <t>セイサンセイ</t>
    </rPh>
    <rPh sb="3" eb="5">
      <t>コウジョウ</t>
    </rPh>
    <rPh sb="5" eb="7">
      <t>スイシン</t>
    </rPh>
    <rPh sb="7" eb="9">
      <t>タイセイ</t>
    </rPh>
    <rPh sb="9" eb="11">
      <t>カサン</t>
    </rPh>
    <rPh sb="11" eb="13">
      <t>タイショウ</t>
    </rPh>
    <phoneticPr fontId="10"/>
  </si>
  <si>
    <t>サービス種別</t>
    <rPh sb="4" eb="6">
      <t>シュベツ</t>
    </rPh>
    <phoneticPr fontId="13"/>
  </si>
  <si>
    <t>都道府県</t>
    <rPh sb="0" eb="4">
      <t>トドウフケン</t>
    </rPh>
    <phoneticPr fontId="13"/>
  </si>
  <si>
    <t>取組</t>
    <rPh sb="0" eb="2">
      <t>トリクミ</t>
    </rPh>
    <phoneticPr fontId="13"/>
  </si>
  <si>
    <t>職員数</t>
    <rPh sb="0" eb="2">
      <t>ショクイン</t>
    </rPh>
    <rPh sb="2" eb="3">
      <t>スウ</t>
    </rPh>
    <phoneticPr fontId="13"/>
  </si>
  <si>
    <t>利用者数</t>
    <rPh sb="0" eb="3">
      <t>リヨウシャ</t>
    </rPh>
    <rPh sb="3" eb="4">
      <t>スウ</t>
    </rPh>
    <phoneticPr fontId="13"/>
  </si>
  <si>
    <t>01北海道</t>
  </si>
  <si>
    <t>110_訪問介護</t>
  </si>
  <si>
    <t>1～10名</t>
  </si>
  <si>
    <t>ケアプランデータ連携システム</t>
    <rPh sb="8" eb="10">
      <t>レンケイ</t>
    </rPh>
    <phoneticPr fontId="13"/>
  </si>
  <si>
    <t>「★一つ星」又は「★★二つ星」のいずれかを宣言している</t>
  </si>
  <si>
    <t>利用申請を行っている</t>
    <rPh sb="0" eb="2">
      <t>リヨウ</t>
    </rPh>
    <rPh sb="2" eb="4">
      <t>シンセイ</t>
    </rPh>
    <rPh sb="5" eb="6">
      <t>オコナ</t>
    </rPh>
    <phoneticPr fontId="13"/>
  </si>
  <si>
    <t>02青森県</t>
  </si>
  <si>
    <t>120_訪問入浴介護</t>
  </si>
  <si>
    <t>11～20名</t>
  </si>
  <si>
    <t>その他厚労省が認めたシステム</t>
    <rPh sb="2" eb="3">
      <t>タ</t>
    </rPh>
    <rPh sb="3" eb="6">
      <t>コウロウショウ</t>
    </rPh>
    <rPh sb="7" eb="8">
      <t>ミト</t>
    </rPh>
    <phoneticPr fontId="13"/>
  </si>
  <si>
    <t>宣言していない</t>
    <rPh sb="0" eb="2">
      <t>センゲン</t>
    </rPh>
    <phoneticPr fontId="13"/>
  </si>
  <si>
    <t>利用申請を行っていない</t>
    <rPh sb="0" eb="2">
      <t>リヨウ</t>
    </rPh>
    <rPh sb="2" eb="4">
      <t>シンセイ</t>
    </rPh>
    <rPh sb="5" eb="6">
      <t>オコナ</t>
    </rPh>
    <phoneticPr fontId="13"/>
  </si>
  <si>
    <t>03岩手県</t>
  </si>
  <si>
    <t>130_訪問看護</t>
  </si>
  <si>
    <t>21～30名</t>
  </si>
  <si>
    <t>利用していない</t>
    <rPh sb="0" eb="2">
      <t>リヨウ</t>
    </rPh>
    <phoneticPr fontId="13"/>
  </si>
  <si>
    <t>講じている</t>
    <rPh sb="0" eb="1">
      <t>コウ</t>
    </rPh>
    <phoneticPr fontId="13"/>
  </si>
  <si>
    <t>04宮城県</t>
  </si>
  <si>
    <t>140_訪問リハビリテーション</t>
  </si>
  <si>
    <t>31～40名</t>
  </si>
  <si>
    <t>05秋田県</t>
  </si>
  <si>
    <t>150_通所介護</t>
  </si>
  <si>
    <t>41～50名</t>
    <rPh sb="5" eb="6">
      <t>メイ</t>
    </rPh>
    <phoneticPr fontId="13"/>
  </si>
  <si>
    <t>周知している</t>
    <rPh sb="0" eb="2">
      <t>シュウチ</t>
    </rPh>
    <phoneticPr fontId="13"/>
  </si>
  <si>
    <t>06山形県</t>
  </si>
  <si>
    <t>155_通所介護（療養通所介護）</t>
  </si>
  <si>
    <t>51～60名</t>
  </si>
  <si>
    <t>周知していない</t>
    <rPh sb="0" eb="2">
      <t>シュウチ</t>
    </rPh>
    <phoneticPr fontId="13"/>
  </si>
  <si>
    <t>07福島県</t>
  </si>
  <si>
    <t>160_通所リハビリテーション</t>
  </si>
  <si>
    <t>61名～70名</t>
  </si>
  <si>
    <t>08茨城県</t>
  </si>
  <si>
    <t>170_福祉用具貸与</t>
  </si>
  <si>
    <t>71名～80名</t>
  </si>
  <si>
    <t>居宅サービス計画書</t>
    <rPh sb="0" eb="2">
      <t>キョタク</t>
    </rPh>
    <rPh sb="6" eb="9">
      <t>ケイカクショ</t>
    </rPh>
    <phoneticPr fontId="13"/>
  </si>
  <si>
    <t>09栃木県</t>
  </si>
  <si>
    <t>210_短期入所生活介護</t>
  </si>
  <si>
    <t>81名～90名</t>
  </si>
  <si>
    <t>サービス利用票</t>
    <rPh sb="4" eb="6">
      <t>リヨウ</t>
    </rPh>
    <rPh sb="6" eb="7">
      <t>ヒョウ</t>
    </rPh>
    <phoneticPr fontId="13"/>
  </si>
  <si>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</si>
  <si>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</si>
  <si>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</si>
  <si>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13"/>
  </si>
  <si>
    <t>11埼玉県</t>
  </si>
  <si>
    <t>230_短期入所療養介護（介護療養型医療施設）</t>
  </si>
  <si>
    <t>101名～</t>
  </si>
  <si>
    <t>12千葉県</t>
  </si>
  <si>
    <t>551_短期入所療養介護（介護医療院）</t>
  </si>
  <si>
    <t>13東京都</t>
  </si>
  <si>
    <t>320_認知症対応型共同生活介護</t>
  </si>
  <si>
    <t>14神奈川県</t>
  </si>
  <si>
    <t>331_特定施設入居者生活介護（有料老人ホーム）</t>
  </si>
  <si>
    <t>15新潟県</t>
  </si>
  <si>
    <t>332_特定施設入居者生活介護（軽費老人ホーム）</t>
  </si>
  <si>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</si>
  <si>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</si>
  <si>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</si>
  <si>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</si>
  <si>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</si>
  <si>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</si>
  <si>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</si>
  <si>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337_特定施設入居者生活介護（サービス付き高齢者向け住宅・外部サービス利用型）</t>
  </si>
  <si>
    <t>20長野県</t>
  </si>
  <si>
    <t>361_地域密着型特定施設入居者生活介護（有料老人ホーム）</t>
  </si>
  <si>
    <t>21岐阜県</t>
  </si>
  <si>
    <t>362_地域密着型特定施設入居者生活介護（軽費老人ホーム</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</si>
  <si>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</si>
  <si>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</si>
  <si>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</si>
  <si>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</si>
  <si>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</si>
  <si>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</si>
  <si>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</si>
  <si>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</si>
  <si>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</si>
  <si>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</si>
  <si>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</si>
  <si>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</si>
  <si>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</si>
  <si>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</si>
  <si>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</si>
  <si>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</si>
  <si>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</si>
  <si>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</si>
  <si>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</si>
  <si>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</si>
  <si>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</si>
  <si>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</si>
  <si>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</si>
  <si>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</si>
  <si>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</si>
  <si>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</si>
  <si>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</si>
  <si>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</si>
  <si>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</si>
  <si>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</si>
  <si>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</si>
  <si>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</si>
  <si>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</si>
  <si>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</si>
  <si>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</si>
  <si>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</si>
  <si>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</si>
  <si>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</si>
  <si>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</si>
  <si>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</si>
  <si>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ケアプー</t>
    <phoneticPr fontId="13"/>
  </si>
  <si>
    <t>セキュリティアクション</t>
    <phoneticPr fontId="13"/>
  </si>
  <si>
    <t>○</t>
    <phoneticPr fontId="13"/>
  </si>
  <si>
    <t>-</t>
    <phoneticPr fontId="13"/>
  </si>
  <si>
    <t>●</t>
    <phoneticPr fontId="13"/>
  </si>
  <si>
    <t>31名～</t>
    <phoneticPr fontId="13"/>
  </si>
  <si>
    <t>１～５０</t>
    <phoneticPr fontId="13"/>
  </si>
  <si>
    <t>ｰ</t>
    <phoneticPr fontId="13"/>
  </si>
  <si>
    <t>５１～１００</t>
    <phoneticPr fontId="13"/>
  </si>
  <si>
    <t>１０１～１５０</t>
    <phoneticPr fontId="13"/>
  </si>
  <si>
    <t>１５１～２００</t>
    <phoneticPr fontId="13"/>
  </si>
  <si>
    <t>２０１～２５０</t>
    <phoneticPr fontId="13"/>
  </si>
  <si>
    <t>２５１～３００</t>
    <phoneticPr fontId="13"/>
  </si>
  <si>
    <t>３０１～３５０</t>
    <phoneticPr fontId="13"/>
  </si>
  <si>
    <t>３５１～４００</t>
    <phoneticPr fontId="13"/>
  </si>
  <si>
    <t>４０１～４５０</t>
    <phoneticPr fontId="13"/>
  </si>
  <si>
    <t>４５１～５００</t>
    <phoneticPr fontId="13"/>
  </si>
  <si>
    <t>５０１～</t>
    <phoneticPr fontId="13"/>
  </si>
  <si>
    <t>サービス種別</t>
    <rPh sb="4" eb="6">
      <t>シュベツ</t>
    </rPh>
    <phoneticPr fontId="10"/>
  </si>
  <si>
    <t>○</t>
    <phoneticPr fontId="10"/>
  </si>
  <si>
    <t>-</t>
    <phoneticPr fontId="10"/>
  </si>
  <si>
    <t>-</t>
    <phoneticPr fontId="10"/>
  </si>
  <si>
    <t>円</t>
    <rPh sb="0" eb="1">
      <t>エン</t>
    </rPh>
    <phoneticPr fontId="13"/>
  </si>
  <si>
    <t>台</t>
    <rPh sb="0" eb="1">
      <t>ダイ</t>
    </rPh>
    <phoneticPr fontId="13"/>
  </si>
  <si>
    <t>情報端末①</t>
    <rPh sb="0" eb="2">
      <t>ジョウホウ</t>
    </rPh>
    <rPh sb="2" eb="4">
      <t>タンマツ</t>
    </rPh>
    <phoneticPr fontId="13"/>
  </si>
  <si>
    <t>情報端末②</t>
    <rPh sb="0" eb="2">
      <t>ジョウホウ</t>
    </rPh>
    <rPh sb="2" eb="4">
      <t>タンマツ</t>
    </rPh>
    <phoneticPr fontId="13"/>
  </si>
  <si>
    <t>①</t>
    <phoneticPr fontId="10"/>
  </si>
  <si>
    <t>種別</t>
    <rPh sb="0" eb="2">
      <t>シュベツ</t>
    </rPh>
    <phoneticPr fontId="10"/>
  </si>
  <si>
    <t>製品名</t>
    <rPh sb="0" eb="3">
      <t>セイヒンメイ</t>
    </rPh>
    <phoneticPr fontId="10"/>
  </si>
  <si>
    <t>⑤</t>
    <phoneticPr fontId="10"/>
  </si>
  <si>
    <t>導入台数</t>
    <rPh sb="0" eb="2">
      <t>ドウニュウ</t>
    </rPh>
    <rPh sb="2" eb="4">
      <t>ダイスウ</t>
    </rPh>
    <phoneticPr fontId="10"/>
  </si>
  <si>
    <t>付帯経費</t>
    <rPh sb="0" eb="2">
      <t>フタイ</t>
    </rPh>
    <rPh sb="2" eb="4">
      <t>ケイヒ</t>
    </rPh>
    <phoneticPr fontId="10"/>
  </si>
  <si>
    <t>本体価格
（1台当たり）</t>
    <rPh sb="0" eb="2">
      <t>ホンタイ</t>
    </rPh>
    <rPh sb="2" eb="4">
      <t>カカク</t>
    </rPh>
    <rPh sb="7" eb="8">
      <t>ダイ</t>
    </rPh>
    <rPh sb="8" eb="9">
      <t>ア</t>
    </rPh>
    <phoneticPr fontId="13"/>
  </si>
  <si>
    <t>値引き額</t>
    <rPh sb="0" eb="2">
      <t>ネビ</t>
    </rPh>
    <rPh sb="3" eb="4">
      <t>ガク</t>
    </rPh>
    <phoneticPr fontId="10"/>
  </si>
  <si>
    <t>情報端末③</t>
    <rPh sb="0" eb="2">
      <t>ジョウホウ</t>
    </rPh>
    <rPh sb="2" eb="4">
      <t>タンマツ</t>
    </rPh>
    <phoneticPr fontId="13"/>
  </si>
  <si>
    <t>情報端末④</t>
    <rPh sb="0" eb="2">
      <t>ジョウホウ</t>
    </rPh>
    <rPh sb="2" eb="4">
      <t>タンマツ</t>
    </rPh>
    <phoneticPr fontId="13"/>
  </si>
  <si>
    <t>合計額</t>
    <rPh sb="0" eb="2">
      <t>ゴウケイ</t>
    </rPh>
    <rPh sb="2" eb="3">
      <t>ガク</t>
    </rPh>
    <phoneticPr fontId="10"/>
  </si>
  <si>
    <t>合計</t>
    <rPh sb="0" eb="2">
      <t>ゴウケイ</t>
    </rPh>
    <phoneticPr fontId="10"/>
  </si>
  <si>
    <t>③</t>
    <phoneticPr fontId="10"/>
  </si>
  <si>
    <t>新規導入、追加導入の別</t>
    <rPh sb="0" eb="2">
      <t>シンキ</t>
    </rPh>
    <rPh sb="2" eb="4">
      <t>ドウニュウ</t>
    </rPh>
    <rPh sb="5" eb="7">
      <t>ツイカ</t>
    </rPh>
    <rPh sb="7" eb="9">
      <t>ドウニュウ</t>
    </rPh>
    <rPh sb="10" eb="11">
      <t>ベツ</t>
    </rPh>
    <phoneticPr fontId="10"/>
  </si>
  <si>
    <t>②</t>
    <phoneticPr fontId="10"/>
  </si>
  <si>
    <t>④</t>
    <phoneticPr fontId="10"/>
  </si>
  <si>
    <t>⑥</t>
    <phoneticPr fontId="10"/>
  </si>
  <si>
    <t>②情報端末の価格について、入力してください。</t>
    <phoneticPr fontId="10"/>
  </si>
  <si>
    <t>②情報端末の価格について、入力してください。</t>
    <phoneticPr fontId="10"/>
  </si>
  <si>
    <t>②情報端末の価格について、入力してください。</t>
    <phoneticPr fontId="10"/>
  </si>
  <si>
    <t>②情報端末の価格について、入力してください。</t>
    <phoneticPr fontId="10"/>
  </si>
  <si>
    <t>②情報端末の価格について、入力してください。</t>
    <phoneticPr fontId="10"/>
  </si>
  <si>
    <t>③導入機器①のWi-Fi使用の有無について、ご選択ください。</t>
    <rPh sb="1" eb="3">
      <t>ドウニュウ</t>
    </rPh>
    <rPh sb="3" eb="5">
      <t>キキ</t>
    </rPh>
    <rPh sb="12" eb="14">
      <t>シヨウ</t>
    </rPh>
    <rPh sb="15" eb="17">
      <t>ウム</t>
    </rPh>
    <rPh sb="23" eb="25">
      <t>センタク</t>
    </rPh>
    <phoneticPr fontId="10"/>
  </si>
  <si>
    <t>Wi-Fi使用の有無</t>
    <rPh sb="5" eb="7">
      <t>シヨウ</t>
    </rPh>
    <rPh sb="8" eb="10">
      <t>ウム</t>
    </rPh>
    <phoneticPr fontId="10"/>
  </si>
  <si>
    <t>円</t>
    <rPh sb="0" eb="1">
      <t>エン</t>
    </rPh>
    <phoneticPr fontId="10"/>
  </si>
  <si>
    <t>③導入機器②のWi-Fi使用の有無について、ご選択ください。</t>
    <rPh sb="1" eb="3">
      <t>ドウニュウ</t>
    </rPh>
    <rPh sb="3" eb="5">
      <t>キキ</t>
    </rPh>
    <rPh sb="12" eb="14">
      <t>シヨウ</t>
    </rPh>
    <rPh sb="15" eb="17">
      <t>ウム</t>
    </rPh>
    <rPh sb="23" eb="25">
      <t>センタク</t>
    </rPh>
    <phoneticPr fontId="10"/>
  </si>
  <si>
    <t>③導入機器③のWi-Fi使用の有無について、ご選択ください。</t>
    <rPh sb="1" eb="3">
      <t>ドウニュウ</t>
    </rPh>
    <rPh sb="3" eb="5">
      <t>キキ</t>
    </rPh>
    <rPh sb="12" eb="14">
      <t>シヨウ</t>
    </rPh>
    <rPh sb="15" eb="17">
      <t>ウム</t>
    </rPh>
    <rPh sb="23" eb="25">
      <t>センタク</t>
    </rPh>
    <phoneticPr fontId="10"/>
  </si>
  <si>
    <t>③導入機器④のWi-Fi使用の有無について、ご選択ください。</t>
    <rPh sb="1" eb="3">
      <t>ドウニュウ</t>
    </rPh>
    <rPh sb="3" eb="5">
      <t>キキ</t>
    </rPh>
    <rPh sb="12" eb="14">
      <t>シヨウ</t>
    </rPh>
    <rPh sb="15" eb="17">
      <t>ウム</t>
    </rPh>
    <rPh sb="23" eb="25">
      <t>センタク</t>
    </rPh>
    <phoneticPr fontId="10"/>
  </si>
  <si>
    <t>③導入機器⑤のWi-Fi使用の有無について、ご選択ください。</t>
    <rPh sb="1" eb="3">
      <t>ドウニュウ</t>
    </rPh>
    <rPh sb="3" eb="5">
      <t>キキ</t>
    </rPh>
    <rPh sb="12" eb="14">
      <t>シヨウ</t>
    </rPh>
    <rPh sb="15" eb="17">
      <t>ウム</t>
    </rPh>
    <rPh sb="23" eb="25">
      <t>センタク</t>
    </rPh>
    <phoneticPr fontId="10"/>
  </si>
  <si>
    <t>③導入機器⑥のWi-Fi使用の有無について、ご選択ください。</t>
    <rPh sb="1" eb="3">
      <t>ドウニュウ</t>
    </rPh>
    <rPh sb="3" eb="5">
      <t>キキ</t>
    </rPh>
    <rPh sb="12" eb="14">
      <t>シヨウ</t>
    </rPh>
    <rPh sb="15" eb="17">
      <t>ウム</t>
    </rPh>
    <rPh sb="23" eb="25">
      <t>センタク</t>
    </rPh>
    <phoneticPr fontId="10"/>
  </si>
  <si>
    <t>介護ソフト導入価格
（情報端末を除く）</t>
    <rPh sb="0" eb="2">
      <t>カイゴ</t>
    </rPh>
    <rPh sb="5" eb="7">
      <t>ドウニュウ</t>
    </rPh>
    <rPh sb="7" eb="9">
      <t>カカク</t>
    </rPh>
    <rPh sb="11" eb="13">
      <t>ジョウホウ</t>
    </rPh>
    <rPh sb="13" eb="15">
      <t>タンマツ</t>
    </rPh>
    <rPh sb="16" eb="17">
      <t>ノゾ</t>
    </rPh>
    <phoneticPr fontId="10"/>
  </si>
  <si>
    <t>【Ｄ．パッケージ型の導入】</t>
    <rPh sb="8" eb="9">
      <t>ガタ</t>
    </rPh>
    <rPh sb="10" eb="12">
      <t>ドウニュウ</t>
    </rPh>
    <phoneticPr fontId="10"/>
  </si>
  <si>
    <t>【Ｂ．重点分野に該当しないその他の機器】</t>
    <rPh sb="15" eb="16">
      <t>ホカ</t>
    </rPh>
    <rPh sb="17" eb="19">
      <t>キキ</t>
    </rPh>
    <phoneticPr fontId="10"/>
  </si>
  <si>
    <t>Wi-Fi環境整備の主たる使途を選択してください。</t>
    <rPh sb="16" eb="18">
      <t>センタク</t>
    </rPh>
    <phoneticPr fontId="10"/>
  </si>
  <si>
    <t>情報端末価格（総額）</t>
  </si>
  <si>
    <t>情報端末価格（総額）</t>
    <rPh sb="0" eb="2">
      <t>ジョウホウ</t>
    </rPh>
    <rPh sb="2" eb="4">
      <t>タンマツ</t>
    </rPh>
    <rPh sb="4" eb="6">
      <t>カカク</t>
    </rPh>
    <rPh sb="7" eb="9">
      <t>ソウガク</t>
    </rPh>
    <phoneticPr fontId="10"/>
  </si>
  <si>
    <t>種別</t>
    <rPh sb="0" eb="2">
      <t>シュベツ</t>
    </rPh>
    <phoneticPr fontId="13"/>
  </si>
  <si>
    <t>Wi-Fi環境整備費用</t>
    <rPh sb="5" eb="7">
      <t>カンキョウ</t>
    </rPh>
    <rPh sb="7" eb="9">
      <t>セイビ</t>
    </rPh>
    <rPh sb="9" eb="11">
      <t>ヒヨウ</t>
    </rPh>
    <phoneticPr fontId="10"/>
  </si>
  <si>
    <t>Wi-FI使用目的</t>
    <rPh sb="5" eb="7">
      <t>シヨウ</t>
    </rPh>
    <rPh sb="7" eb="9">
      <t>モクテキ</t>
    </rPh>
    <phoneticPr fontId="10"/>
  </si>
  <si>
    <t>【Ａ．重点分野に該当する介護テクノロジー】</t>
    <phoneticPr fontId="10"/>
  </si>
  <si>
    <t>導入機器①</t>
    <rPh sb="0" eb="2">
      <t>ドウニュウ</t>
    </rPh>
    <rPh sb="2" eb="4">
      <t>キキ</t>
    </rPh>
    <phoneticPr fontId="10"/>
  </si>
  <si>
    <t>導入機器②</t>
    <rPh sb="0" eb="2">
      <t>ドウニュウ</t>
    </rPh>
    <rPh sb="2" eb="4">
      <t>キキ</t>
    </rPh>
    <phoneticPr fontId="10"/>
  </si>
  <si>
    <t>導入機器③</t>
    <rPh sb="0" eb="2">
      <t>ドウニュウ</t>
    </rPh>
    <rPh sb="2" eb="4">
      <t>キキ</t>
    </rPh>
    <phoneticPr fontId="10"/>
  </si>
  <si>
    <t>導入機器④</t>
    <rPh sb="0" eb="2">
      <t>ドウニュウ</t>
    </rPh>
    <rPh sb="2" eb="4">
      <t>キキ</t>
    </rPh>
    <phoneticPr fontId="10"/>
  </si>
  <si>
    <t>導入機器⑤</t>
    <rPh sb="0" eb="2">
      <t>ドウニュウ</t>
    </rPh>
    <rPh sb="2" eb="4">
      <t>キキ</t>
    </rPh>
    <phoneticPr fontId="10"/>
  </si>
  <si>
    <t>導入機器⑥</t>
    <rPh sb="0" eb="2">
      <t>ドウニュウ</t>
    </rPh>
    <rPh sb="2" eb="4">
      <t>キキ</t>
    </rPh>
    <phoneticPr fontId="10"/>
  </si>
  <si>
    <t>Wi-Fi使用台数</t>
    <rPh sb="5" eb="7">
      <t>シヨウ</t>
    </rPh>
    <rPh sb="7" eb="9">
      <t>ダイスウ</t>
    </rPh>
    <phoneticPr fontId="10"/>
  </si>
  <si>
    <t>Wi-Fi金額（按分）</t>
    <rPh sb="5" eb="7">
      <t>キンガク</t>
    </rPh>
    <rPh sb="8" eb="10">
      <t>アンブン</t>
    </rPh>
    <phoneticPr fontId="10"/>
  </si>
  <si>
    <t>１台当たりの対象経費算出</t>
    <rPh sb="1" eb="2">
      <t>ダイ</t>
    </rPh>
    <rPh sb="2" eb="3">
      <t>ア</t>
    </rPh>
    <rPh sb="6" eb="8">
      <t>タイショウ</t>
    </rPh>
    <rPh sb="8" eb="10">
      <t>ケイヒ</t>
    </rPh>
    <rPh sb="10" eb="12">
      <t>サンシュツ</t>
    </rPh>
    <phoneticPr fontId="10"/>
  </si>
  <si>
    <t>【Ｂ．重点分野に該当しないその他の機器】</t>
    <phoneticPr fontId="10"/>
  </si>
  <si>
    <t>１台当たりの対象経費算出</t>
    <phoneticPr fontId="10"/>
  </si>
  <si>
    <t>１台当たりの対象経費算出</t>
    <phoneticPr fontId="10"/>
  </si>
  <si>
    <t>【C.介護ソフト】</t>
  </si>
  <si>
    <t>介護ソフト</t>
    <rPh sb="0" eb="2">
      <t>カイゴ</t>
    </rPh>
    <phoneticPr fontId="10"/>
  </si>
  <si>
    <t>補助対象経費</t>
    <rPh sb="0" eb="2">
      <t>ホジョ</t>
    </rPh>
    <rPh sb="2" eb="4">
      <t>タイショウ</t>
    </rPh>
    <rPh sb="4" eb="6">
      <t>ケイヒ</t>
    </rPh>
    <phoneticPr fontId="10"/>
  </si>
  <si>
    <t>Wi-Fi金額</t>
    <rPh sb="5" eb="7">
      <t>キンガク</t>
    </rPh>
    <phoneticPr fontId="10"/>
  </si>
  <si>
    <t>介護ソフト</t>
    <rPh sb="0" eb="2">
      <t>カイゴ</t>
    </rPh>
    <phoneticPr fontId="10"/>
  </si>
  <si>
    <t>【Ｄ．パッケージ型の導入】</t>
    <phoneticPr fontId="10"/>
  </si>
  <si>
    <t>【Ｃ.介護ソフト】</t>
    <rPh sb="3" eb="5">
      <t>カイゴ</t>
    </rPh>
    <phoneticPr fontId="10"/>
  </si>
  <si>
    <t>補助対象経費　【Ａ．重点分野に該当する介護テクノロジー】</t>
    <rPh sb="0" eb="2">
      <t>ホジョ</t>
    </rPh>
    <rPh sb="2" eb="4">
      <t>タイショウ</t>
    </rPh>
    <rPh sb="4" eb="6">
      <t>ケイヒ</t>
    </rPh>
    <phoneticPr fontId="10"/>
  </si>
  <si>
    <t>補助対象経費　【Ｂ．重点分野に該当しないその他の機器】</t>
    <rPh sb="0" eb="2">
      <t>ホジョ</t>
    </rPh>
    <rPh sb="2" eb="4">
      <t>タイショウ</t>
    </rPh>
    <rPh sb="4" eb="6">
      <t>ケイヒ</t>
    </rPh>
    <phoneticPr fontId="10"/>
  </si>
  <si>
    <t>補助対象経費　【Ｃ.介護ソフト】</t>
    <rPh sb="0" eb="2">
      <t>ホジョ</t>
    </rPh>
    <rPh sb="2" eb="4">
      <t>タイショウ</t>
    </rPh>
    <rPh sb="4" eb="6">
      <t>ケイヒ</t>
    </rPh>
    <phoneticPr fontId="10"/>
  </si>
  <si>
    <t>補助対象経費　【Ｄ．パッケージ型の導入】</t>
    <rPh sb="0" eb="2">
      <t>ホジョ</t>
    </rPh>
    <rPh sb="2" eb="4">
      <t>タイショウ</t>
    </rPh>
    <rPh sb="4" eb="6">
      <t>ケイヒ</t>
    </rPh>
    <phoneticPr fontId="10"/>
  </si>
  <si>
    <t>←合計額に誤りがないか　確認ください</t>
    <rPh sb="1" eb="4">
      <t>ゴウケイガク</t>
    </rPh>
    <rPh sb="5" eb="6">
      <t>アヤマ</t>
    </rPh>
    <rPh sb="12" eb="14">
      <t>カクニン</t>
    </rPh>
    <phoneticPr fontId="10"/>
  </si>
  <si>
    <t>←合計額に誤りがないか確認ください</t>
    <rPh sb="1" eb="4">
      <t>ゴウケイガク</t>
    </rPh>
    <rPh sb="5" eb="6">
      <t>アヤマ</t>
    </rPh>
    <rPh sb="11" eb="13">
      <t>カクニン</t>
    </rPh>
    <phoneticPr fontId="10"/>
  </si>
  <si>
    <t>機器①　合計額</t>
    <rPh sb="0" eb="2">
      <t>キキ</t>
    </rPh>
    <rPh sb="4" eb="7">
      <t>ゴウケイガク</t>
    </rPh>
    <phoneticPr fontId="10"/>
  </si>
  <si>
    <t>機器②　合計額</t>
    <rPh sb="0" eb="2">
      <t>キキ</t>
    </rPh>
    <rPh sb="4" eb="7">
      <t>ゴウケイガク</t>
    </rPh>
    <phoneticPr fontId="10"/>
  </si>
  <si>
    <t>機器③　合計額</t>
    <rPh sb="0" eb="2">
      <t>キキ</t>
    </rPh>
    <rPh sb="4" eb="7">
      <t>ゴウケイガク</t>
    </rPh>
    <phoneticPr fontId="10"/>
  </si>
  <si>
    <t>機器④　合計額</t>
    <rPh sb="0" eb="2">
      <t>キキ</t>
    </rPh>
    <rPh sb="4" eb="7">
      <t>ゴウケイガク</t>
    </rPh>
    <phoneticPr fontId="10"/>
  </si>
  <si>
    <t>機器⑤　合計額</t>
    <rPh sb="0" eb="2">
      <t>キキ</t>
    </rPh>
    <rPh sb="4" eb="7">
      <t>ゴウケイガク</t>
    </rPh>
    <phoneticPr fontId="10"/>
  </si>
  <si>
    <t>機器⑥　合計額</t>
    <rPh sb="0" eb="2">
      <t>キキ</t>
    </rPh>
    <rPh sb="4" eb="7">
      <t>ゴウケイガク</t>
    </rPh>
    <phoneticPr fontId="10"/>
  </si>
  <si>
    <t>パッケージ型①～⑥合計額</t>
    <rPh sb="5" eb="6">
      <t>ガタ</t>
    </rPh>
    <rPh sb="9" eb="12">
      <t>ゴウケイガク</t>
    </rPh>
    <phoneticPr fontId="10"/>
  </si>
  <si>
    <t>Wi-Fi金額</t>
    <rPh sb="5" eb="7">
      <t>キンガク</t>
    </rPh>
    <phoneticPr fontId="10"/>
  </si>
  <si>
    <t>補助対象経費</t>
    <rPh sb="0" eb="2">
      <t>ホジョ</t>
    </rPh>
    <rPh sb="2" eb="4">
      <t>タイショウ</t>
    </rPh>
    <rPh sb="4" eb="6">
      <t>ケイヒ</t>
    </rPh>
    <phoneticPr fontId="10"/>
  </si>
  <si>
    <t>【Ａ．重点分野に該当する介護テクノロジー】</t>
    <phoneticPr fontId="10"/>
  </si>
  <si>
    <t>パッケージ型の導入経費</t>
    <rPh sb="5" eb="6">
      <t>ガタ</t>
    </rPh>
    <rPh sb="7" eb="9">
      <t>ドウニュウ</t>
    </rPh>
    <rPh sb="9" eb="11">
      <t>ケイヒ</t>
    </rPh>
    <phoneticPr fontId="10"/>
  </si>
  <si>
    <r>
      <t>　本シートは、福岡県介護DX支援事業費補助金の対象経費算出用のシートです。以下の考え方に基づき、自動で計算されます。
【積算の考え方】
①機器等の導入に付帯して必要となる経費は、主となる機器の台数で按分して計算を行います。
②Wi-Fi環境整備に係る経費については、【Ａ．重点分野に該当する介護テクノロジー】、【Ｃ.介護ソフト】、【Ｄ．パッケージ型の導入】のうち、主たる使途の経費に合算して計算を行います。
また、Wi-Fiを使用する機器が複数ある場合は、機器の台数で按分して計算を行います。
③情報端末（※１）については、１台あたりの補助額が１０万円以内であるため、それを超える金額とならないように計算を行います。
（※１）</t>
    </r>
    <r>
      <rPr>
        <b/>
        <sz val="18"/>
        <color theme="1"/>
        <rFont val="ＭＳ Ｐゴシック"/>
        <family val="3"/>
        <charset val="128"/>
        <scheme val="minor"/>
      </rPr>
      <t>情報端末とは、パソコン、タブレット端末、スマートフォンを指します。</t>
    </r>
    <rPh sb="188" eb="190">
      <t>ケイヒ</t>
    </rPh>
    <rPh sb="213" eb="215">
      <t>シヨウ</t>
    </rPh>
    <rPh sb="217" eb="219">
      <t>キキ</t>
    </rPh>
    <rPh sb="220" eb="222">
      <t>フクスウ</t>
    </rPh>
    <rPh sb="224" eb="226">
      <t>バアイ</t>
    </rPh>
    <rPh sb="228" eb="230">
      <t>キキ</t>
    </rPh>
    <rPh sb="231" eb="233">
      <t>ダイスウ</t>
    </rPh>
    <rPh sb="234" eb="236">
      <t>アンブン</t>
    </rPh>
    <rPh sb="238" eb="240">
      <t>ケイサン</t>
    </rPh>
    <rPh sb="241" eb="242">
      <t>オコナ</t>
    </rPh>
    <rPh sb="314" eb="316">
      <t>ジョウホウ</t>
    </rPh>
    <rPh sb="316" eb="318">
      <t>タンマツ</t>
    </rPh>
    <rPh sb="331" eb="333">
      <t>タンマツ</t>
    </rPh>
    <rPh sb="342" eb="343">
      <t>サ</t>
    </rPh>
    <phoneticPr fontId="10"/>
  </si>
  <si>
    <t>消費税を含めて報告しますか？</t>
    <rPh sb="0" eb="3">
      <t>ショウヒゼイ</t>
    </rPh>
    <rPh sb="4" eb="5">
      <t>フク</t>
    </rPh>
    <rPh sb="7" eb="9">
      <t>ホウコク</t>
    </rPh>
    <phoneticPr fontId="10"/>
  </si>
  <si>
    <t>Wi-Fi環境整備を導入しましたか？</t>
    <rPh sb="5" eb="7">
      <t>カンキョウ</t>
    </rPh>
    <rPh sb="7" eb="9">
      <t>セイビ</t>
    </rPh>
    <rPh sb="10" eb="12">
      <t>ドウニュウ</t>
    </rPh>
    <phoneticPr fontId="10"/>
  </si>
  <si>
    <t>①導入した介護テクノロジーの本体価格、情報端末価格、その他付帯経費、値引額を入力してください。</t>
    <rPh sb="1" eb="3">
      <t>ドウニュウ</t>
    </rPh>
    <rPh sb="14" eb="16">
      <t>ホンタイ</t>
    </rPh>
    <rPh sb="16" eb="18">
      <t>カカク</t>
    </rPh>
    <rPh sb="19" eb="21">
      <t>ジョウホウ</t>
    </rPh>
    <rPh sb="21" eb="23">
      <t>タンマツ</t>
    </rPh>
    <rPh sb="23" eb="25">
      <t>カカク</t>
    </rPh>
    <rPh sb="28" eb="29">
      <t>ホカ</t>
    </rPh>
    <rPh sb="29" eb="31">
      <t>フタイ</t>
    </rPh>
    <rPh sb="31" eb="33">
      <t>ケイヒ</t>
    </rPh>
    <rPh sb="34" eb="36">
      <t>ネビ</t>
    </rPh>
    <rPh sb="36" eb="37">
      <t>ガク</t>
    </rPh>
    <rPh sb="38" eb="40">
      <t>ニュウリョク</t>
    </rPh>
    <phoneticPr fontId="13"/>
  </si>
  <si>
    <t>補助実績額算出シート</t>
    <rPh sb="0" eb="2">
      <t>ホジョ</t>
    </rPh>
    <rPh sb="2" eb="5">
      <t>ジッセキガク</t>
    </rPh>
    <rPh sb="5" eb="7">
      <t>サンシュツ</t>
    </rPh>
    <phoneticPr fontId="1"/>
  </si>
  <si>
    <t>①導入した機器の本体価格、情報端末価格、その他付帯経費、値引額を入力してください。</t>
    <rPh sb="1" eb="3">
      <t>ドウニュウ</t>
    </rPh>
    <rPh sb="5" eb="7">
      <t>キキ</t>
    </rPh>
    <rPh sb="8" eb="10">
      <t>ホンタイ</t>
    </rPh>
    <rPh sb="10" eb="12">
      <t>カカク</t>
    </rPh>
    <rPh sb="13" eb="15">
      <t>ジョウホウ</t>
    </rPh>
    <rPh sb="15" eb="17">
      <t>タンマツ</t>
    </rPh>
    <rPh sb="17" eb="19">
      <t>カカク</t>
    </rPh>
    <rPh sb="22" eb="23">
      <t>ホカ</t>
    </rPh>
    <rPh sb="23" eb="25">
      <t>フタイ</t>
    </rPh>
    <rPh sb="25" eb="27">
      <t>ケイヒ</t>
    </rPh>
    <rPh sb="28" eb="30">
      <t>ネビ</t>
    </rPh>
    <rPh sb="30" eb="31">
      <t>ガク</t>
    </rPh>
    <rPh sb="32" eb="34">
      <t>ニュウリョク</t>
    </rPh>
    <phoneticPr fontId="13"/>
  </si>
  <si>
    <t>①導入した機器の本体価格、情報端末価格、その他付帯経費、値引額を入力してください。</t>
    <rPh sb="1" eb="3">
      <t>ドウニュウ</t>
    </rPh>
    <rPh sb="8" eb="10">
      <t>ホンタイ</t>
    </rPh>
    <rPh sb="10" eb="12">
      <t>カカク</t>
    </rPh>
    <rPh sb="13" eb="15">
      <t>ジョウホウ</t>
    </rPh>
    <rPh sb="15" eb="17">
      <t>タンマツ</t>
    </rPh>
    <rPh sb="17" eb="19">
      <t>カカク</t>
    </rPh>
    <rPh sb="22" eb="23">
      <t>ホカ</t>
    </rPh>
    <rPh sb="23" eb="25">
      <t>フタイ</t>
    </rPh>
    <rPh sb="25" eb="27">
      <t>ケイヒ</t>
    </rPh>
    <rPh sb="28" eb="30">
      <t>ネビ</t>
    </rPh>
    <rPh sb="30" eb="31">
      <t>ガク</t>
    </rPh>
    <rPh sb="32" eb="34">
      <t>ニュウリョク</t>
    </rPh>
    <phoneticPr fontId="13"/>
  </si>
  <si>
    <t>①導入した介護ソフトの導入価格、情報端末価格、値引額を入力してください。</t>
    <rPh sb="1" eb="3">
      <t>ドウニュウ</t>
    </rPh>
    <rPh sb="11" eb="13">
      <t>ドウニュウ</t>
    </rPh>
    <rPh sb="13" eb="15">
      <t>カカク</t>
    </rPh>
    <rPh sb="16" eb="18">
      <t>ジョウホウ</t>
    </rPh>
    <rPh sb="18" eb="20">
      <t>タンマツ</t>
    </rPh>
    <rPh sb="20" eb="22">
      <t>カカク</t>
    </rPh>
    <rPh sb="23" eb="25">
      <t>ネビ</t>
    </rPh>
    <rPh sb="25" eb="26">
      <t>ガク</t>
    </rPh>
    <rPh sb="27" eb="29">
      <t>ニュウリョク</t>
    </rPh>
    <phoneticPr fontId="13"/>
  </si>
  <si>
    <t>法人名</t>
    <rPh sb="0" eb="3">
      <t>ホウジンメイ</t>
    </rPh>
    <phoneticPr fontId="10"/>
  </si>
  <si>
    <t>事業所名</t>
    <rPh sb="0" eb="3">
      <t>ジギョウショ</t>
    </rPh>
    <rPh sb="3" eb="4">
      <t>メイ</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</si>
</sst>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quot;円&quot;"/>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6"/>
      <name val="ＭＳ Ｐゴシック"/>
      <family val="2"/>
      <charset val="128"/>
      <scheme val="minor"/>
    </font>
    <font>
      <sz val="11"/>
      <color theme="1"/>
      <name val="ＭＳ Ｐゴシック"/>
      <family val="3"/>
      <charset val="128"/>
    </font>
    <font>
      <sz val="12"/>
      <color theme="1"/>
      <name val="ＭＳ Ｐゴシック"/>
      <family val="2"/>
      <charset val="128"/>
      <scheme val="minor"/>
    </font>
    <font>
      <u/>
      <sz val="11"/>
      <color indexed="12"/>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0"/>
      <color rgb="FF000000"/>
      <name val="Times New Roman"/>
      <family val="1"/>
    </font>
    <font>
      <sz val="12"/>
      <color theme="1"/>
      <name val="ＭＳ Ｐゴシック"/>
      <family val="3"/>
      <charset val="128"/>
      <scheme val="minor"/>
    </font>
    <font>
      <b/>
      <sz val="12"/>
      <color theme="1"/>
      <name val="ＭＳ Ｐゴシック"/>
      <family val="3"/>
      <charset val="128"/>
    </font>
    <font>
      <b/>
      <sz val="12"/>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font>
    <font>
      <b/>
      <sz val="16"/>
      <color theme="1"/>
      <name val="ＭＳ Ｐゴシック"/>
      <family val="3"/>
      <charset val="128"/>
      <scheme val="minor"/>
    </font>
    <font>
      <b/>
      <sz val="18"/>
      <color theme="1"/>
      <name val="ＭＳ Ｐゴシック"/>
      <family val="3"/>
      <charset val="128"/>
      <scheme val="minor"/>
    </font>
    <font>
      <sz val="16"/>
      <name val="ＭＳ Ｐゴシック"/>
      <family val="3"/>
      <charset val="128"/>
      <scheme val="minor"/>
    </font>
    <font>
      <b/>
      <sz val="22"/>
      <name val="ＭＳ Ｐゴシック"/>
      <family val="3"/>
      <charset val="128"/>
      <scheme val="minor"/>
    </font>
    <font>
      <b/>
      <sz val="22"/>
      <color theme="1"/>
      <name val="ＭＳ Ｐゴシック"/>
      <family val="3"/>
      <charset val="128"/>
      <scheme val="minor"/>
    </font>
    <font>
      <b/>
      <sz val="20"/>
      <color theme="1"/>
      <name val="ＭＳ Ｐ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s>
  <borders count="41">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medium">
        <color auto="1"/>
      </left>
      <right/>
      <top style="medium">
        <color auto="1"/>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indexed="64"/>
      </bottom>
      <diagonal/>
    </border>
    <border>
      <left style="medium">
        <color auto="1"/>
      </left>
      <right/>
      <top style="thin">
        <color auto="1"/>
      </top>
      <bottom/>
      <diagonal/>
    </border>
    <border>
      <left style="thin">
        <color auto="1"/>
      </left>
      <right/>
      <top style="thin">
        <color auto="1"/>
      </top>
      <bottom style="medium">
        <color auto="1"/>
      </bottom>
      <diagonal/>
    </border>
    <border>
      <left/>
      <right/>
      <top style="thin">
        <color indexed="64"/>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s>
  <cellStyleXfs count="16">
    <xf numFmtId="0" fontId="0" fillId="0" borderId="0"/>
    <xf numFmtId="0" fontId="11" fillId="0" borderId="0"/>
    <xf numFmtId="38" fontId="11" fillId="0" borderId="0" applyFont="0" applyFill="0" applyBorder="0" applyAlignment="0" applyProtection="0"/>
    <xf numFmtId="0" fontId="9" fillId="0" borderId="0"/>
    <xf numFmtId="0" fontId="9" fillId="0" borderId="0">
      <alignment vertical="center"/>
    </xf>
    <xf numFmtId="1" fontId="12" fillId="0" borderId="0"/>
    <xf numFmtId="0" fontId="8" fillId="0" borderId="0">
      <alignment vertical="center"/>
    </xf>
    <xf numFmtId="0" fontId="7" fillId="0" borderId="0">
      <alignment vertical="center"/>
    </xf>
    <xf numFmtId="0" fontId="9" fillId="0" borderId="0">
      <alignment vertical="center"/>
    </xf>
    <xf numFmtId="0" fontId="16" fillId="0" borderId="0" applyNumberFormat="0" applyFill="0" applyBorder="0" applyAlignment="0" applyProtection="0">
      <alignment vertical="top"/>
      <protection locked="0"/>
    </xf>
    <xf numFmtId="0" fontId="6" fillId="0" borderId="0">
      <alignment vertical="center"/>
    </xf>
    <xf numFmtId="0" fontId="9" fillId="0" borderId="0">
      <alignment vertical="center"/>
    </xf>
    <xf numFmtId="0" fontId="5" fillId="0" borderId="0">
      <alignment vertical="center"/>
    </xf>
    <xf numFmtId="0" fontId="19" fillId="0" borderId="0"/>
    <xf numFmtId="0" fontId="3" fillId="0" borderId="0">
      <alignment vertical="center"/>
    </xf>
    <xf numFmtId="0" fontId="2" fillId="0" borderId="0">
      <alignment vertical="center"/>
    </xf>
  </cellStyleXfs>
  <cellXfs count="186">
    <xf numFmtId="0" fontId="0" fillId="0" borderId="0" xfId="0"/>
    <xf numFmtId="0" fontId="5" fillId="0" borderId="0" xfId="12">
      <alignment vertical="center"/>
    </xf>
    <xf numFmtId="0" fontId="5" fillId="0" borderId="0" xfId="12" applyFill="1">
      <alignment vertical="center"/>
    </xf>
    <xf numFmtId="0" fontId="3" fillId="3" borderId="0" xfId="12" applyFont="1" applyFill="1">
      <alignment vertical="center"/>
    </xf>
    <xf numFmtId="0" fontId="14" fillId="0" borderId="0" xfId="14" applyFont="1">
      <alignment vertical="center"/>
    </xf>
    <xf numFmtId="0" fontId="3" fillId="0" borderId="0" xfId="14">
      <alignment vertical="center"/>
    </xf>
    <xf numFmtId="0" fontId="3" fillId="0" borderId="0" xfId="14" applyAlignment="1">
      <alignment horizontal="left" vertical="top"/>
    </xf>
    <xf numFmtId="0" fontId="3" fillId="0" borderId="0" xfId="12" applyFont="1" applyAlignment="1">
      <alignment horizontal="center" vertical="center"/>
    </xf>
    <xf numFmtId="0" fontId="5" fillId="0" borderId="0" xfId="12" applyAlignment="1">
      <alignment horizontal="center" vertical="center"/>
    </xf>
    <xf numFmtId="0" fontId="3" fillId="0" borderId="3" xfId="12" applyFont="1" applyFill="1" applyBorder="1" applyAlignment="1">
      <alignment horizontal="center" vertical="center"/>
    </xf>
    <xf numFmtId="0" fontId="3" fillId="0" borderId="3" xfId="12" applyFont="1" applyBorder="1" applyAlignment="1">
      <alignment horizontal="center" vertical="center"/>
    </xf>
    <xf numFmtId="0" fontId="5" fillId="0" borderId="3" xfId="12" applyFill="1" applyBorder="1">
      <alignment vertical="center"/>
    </xf>
    <xf numFmtId="0" fontId="5" fillId="3" borderId="3" xfId="12" applyFill="1" applyBorder="1">
      <alignment vertical="center"/>
    </xf>
    <xf numFmtId="0" fontId="3" fillId="3" borderId="3" xfId="12" applyFont="1" applyFill="1" applyBorder="1">
      <alignment vertical="center"/>
    </xf>
    <xf numFmtId="0" fontId="4" fillId="3" borderId="3" xfId="12" applyFont="1" applyFill="1" applyBorder="1">
      <alignment vertical="center"/>
    </xf>
    <xf numFmtId="0" fontId="15" fillId="0" borderId="0" xfId="15" applyFont="1">
      <alignment vertical="center"/>
    </xf>
    <xf numFmtId="0" fontId="20" fillId="0" borderId="0" xfId="15" applyFont="1" applyBorder="1">
      <alignment vertical="center"/>
    </xf>
    <xf numFmtId="0" fontId="21" fillId="4" borderId="0" xfId="0" applyFont="1" applyFill="1" applyAlignment="1">
      <alignment vertical="center"/>
    </xf>
    <xf numFmtId="0" fontId="18" fillId="4" borderId="0" xfId="15" applyFont="1" applyFill="1" applyBorder="1" applyAlignment="1">
      <alignment horizontal="center" vertical="center"/>
    </xf>
    <xf numFmtId="0" fontId="15" fillId="4" borderId="0" xfId="15" applyFont="1" applyFill="1">
      <alignment vertical="center"/>
    </xf>
    <xf numFmtId="0" fontId="15" fillId="4" borderId="0" xfId="15" applyFont="1" applyFill="1" applyBorder="1" applyAlignment="1">
      <alignment horizontal="center" vertical="center"/>
    </xf>
    <xf numFmtId="0" fontId="15" fillId="4" borderId="0" xfId="15" applyFont="1" applyFill="1" applyBorder="1" applyAlignment="1">
      <alignment vertical="center" wrapText="1"/>
    </xf>
    <xf numFmtId="0" fontId="17" fillId="4" borderId="0" xfId="15" applyFont="1" applyFill="1" applyBorder="1" applyAlignment="1">
      <alignment vertical="center"/>
    </xf>
    <xf numFmtId="0" fontId="15" fillId="4" borderId="0" xfId="15" applyFont="1" applyFill="1" applyBorder="1" applyAlignment="1">
      <alignment vertical="center"/>
    </xf>
    <xf numFmtId="0" fontId="17" fillId="4" borderId="0" xfId="15" applyFont="1" applyFill="1" applyBorder="1" applyAlignment="1">
      <alignment horizontal="center" vertical="center"/>
    </xf>
    <xf numFmtId="0" fontId="20" fillId="4" borderId="0" xfId="15" applyFont="1" applyFill="1" applyBorder="1" applyAlignment="1">
      <alignment vertical="center"/>
    </xf>
    <xf numFmtId="0" fontId="15" fillId="4" borderId="0" xfId="15" applyFont="1" applyFill="1" applyBorder="1">
      <alignment vertical="center"/>
    </xf>
    <xf numFmtId="0" fontId="15" fillId="5" borderId="0" xfId="15" applyFont="1" applyFill="1">
      <alignment vertical="center"/>
    </xf>
    <xf numFmtId="0" fontId="22" fillId="5" borderId="0" xfId="15" applyFont="1" applyFill="1">
      <alignment vertical="center"/>
    </xf>
    <xf numFmtId="0" fontId="22" fillId="4" borderId="0" xfId="15" applyFont="1" applyFill="1">
      <alignment vertical="center"/>
    </xf>
    <xf numFmtId="0" fontId="20" fillId="4" borderId="0" xfId="15" applyFont="1" applyFill="1" applyBorder="1">
      <alignment vertical="center"/>
    </xf>
    <xf numFmtId="0" fontId="0" fillId="0" borderId="0" xfId="0" applyAlignment="1">
      <alignment horizontal="right"/>
    </xf>
    <xf numFmtId="176" fontId="0" fillId="0" borderId="0" xfId="0" applyNumberFormat="1"/>
    <xf numFmtId="0" fontId="0" fillId="0" borderId="5" xfId="0" applyBorder="1"/>
    <xf numFmtId="176" fontId="0" fillId="0" borderId="5" xfId="0" applyNumberFormat="1" applyBorder="1"/>
    <xf numFmtId="0" fontId="0" fillId="0" borderId="5" xfId="0" applyBorder="1" applyAlignment="1">
      <alignment horizontal="right"/>
    </xf>
    <xf numFmtId="0" fontId="0" fillId="0" borderId="5" xfId="0" applyBorder="1" applyAlignment="1">
      <alignment horizontal="center"/>
    </xf>
    <xf numFmtId="0" fontId="0" fillId="0" borderId="5" xfId="0" applyBorder="1" applyAlignment="1">
      <alignment horizontal="center" vertical="center"/>
    </xf>
    <xf numFmtId="176" fontId="0" fillId="0" borderId="5" xfId="0" applyNumberFormat="1" applyBorder="1" applyAlignment="1">
      <alignment horizontal="right"/>
    </xf>
    <xf numFmtId="177" fontId="0" fillId="0" borderId="5" xfId="0" applyNumberFormat="1" applyBorder="1"/>
    <xf numFmtId="177" fontId="0" fillId="0" borderId="5" xfId="0" applyNumberFormat="1" applyBorder="1" applyAlignment="1">
      <alignment horizontal="right"/>
    </xf>
    <xf numFmtId="0" fontId="0" fillId="0" borderId="5" xfId="0" applyBorder="1" applyAlignment="1">
      <alignment wrapText="1"/>
    </xf>
    <xf numFmtId="3" fontId="0" fillId="0" borderId="5" xfId="0" applyNumberFormat="1" applyBorder="1" applyAlignment="1">
      <alignment horizontal="right"/>
    </xf>
    <xf numFmtId="0" fontId="25" fillId="4" borderId="5" xfId="15" applyFont="1" applyFill="1" applyBorder="1">
      <alignment vertical="center"/>
    </xf>
    <xf numFmtId="0" fontId="26" fillId="4" borderId="0" xfId="0" applyFont="1" applyFill="1" applyAlignment="1">
      <alignment vertical="center"/>
    </xf>
    <xf numFmtId="0" fontId="25" fillId="4" borderId="0" xfId="15" applyFont="1" applyFill="1">
      <alignment vertical="center"/>
    </xf>
    <xf numFmtId="0" fontId="25" fillId="4" borderId="0" xfId="15" applyFont="1" applyFill="1" applyBorder="1" applyAlignment="1">
      <alignment vertical="center" wrapText="1"/>
    </xf>
    <xf numFmtId="0" fontId="25" fillId="4" borderId="4" xfId="15" applyFont="1" applyFill="1" applyBorder="1" applyAlignment="1">
      <alignment horizontal="left" vertical="center"/>
    </xf>
    <xf numFmtId="0" fontId="25" fillId="4" borderId="1" xfId="15" applyFont="1" applyFill="1" applyBorder="1" applyAlignment="1">
      <alignment horizontal="left" vertical="center"/>
    </xf>
    <xf numFmtId="0" fontId="25" fillId="4" borderId="0" xfId="15" applyFont="1" applyFill="1" applyBorder="1" applyAlignment="1">
      <alignment horizontal="center" vertical="center"/>
    </xf>
    <xf numFmtId="0" fontId="25" fillId="5" borderId="0" xfId="15" applyFont="1" applyFill="1">
      <alignment vertical="center"/>
    </xf>
    <xf numFmtId="0" fontId="27" fillId="5" borderId="0" xfId="15" applyFont="1" applyFill="1">
      <alignment vertical="center"/>
    </xf>
    <xf numFmtId="0" fontId="27" fillId="4" borderId="0" xfId="15" applyFont="1" applyFill="1">
      <alignment vertical="center"/>
    </xf>
    <xf numFmtId="0" fontId="25" fillId="4" borderId="11" xfId="15" applyFont="1" applyFill="1" applyBorder="1" applyAlignment="1">
      <alignment vertical="center"/>
    </xf>
    <xf numFmtId="0" fontId="25" fillId="4" borderId="23" xfId="15" applyFont="1" applyFill="1" applyBorder="1" applyAlignment="1">
      <alignment horizontal="center" vertical="center"/>
    </xf>
    <xf numFmtId="0" fontId="25" fillId="4" borderId="23" xfId="15" applyFont="1" applyFill="1" applyBorder="1" applyAlignment="1">
      <alignment vertical="center"/>
    </xf>
    <xf numFmtId="0" fontId="25" fillId="4" borderId="12" xfId="15" applyFont="1" applyFill="1" applyBorder="1" applyAlignment="1">
      <alignment horizontal="center" vertical="center"/>
    </xf>
    <xf numFmtId="0" fontId="25" fillId="0" borderId="13" xfId="15" applyFont="1" applyFill="1" applyBorder="1" applyAlignment="1">
      <alignment horizontal="center" vertical="center"/>
    </xf>
    <xf numFmtId="0" fontId="25" fillId="0" borderId="5" xfId="15" applyFont="1" applyFill="1" applyBorder="1" applyAlignment="1">
      <alignment horizontal="center" vertical="center"/>
    </xf>
    <xf numFmtId="0" fontId="25" fillId="0" borderId="15" xfId="15" applyFont="1" applyFill="1" applyBorder="1" applyAlignment="1">
      <alignment horizontal="center" vertical="center"/>
    </xf>
    <xf numFmtId="0" fontId="25" fillId="0" borderId="24" xfId="15" applyFont="1" applyFill="1" applyBorder="1" applyAlignment="1">
      <alignment horizontal="center" vertical="center"/>
    </xf>
    <xf numFmtId="0" fontId="25" fillId="4" borderId="4" xfId="15" applyFont="1" applyFill="1" applyBorder="1" applyAlignment="1">
      <alignment vertical="center"/>
    </xf>
    <xf numFmtId="0" fontId="25" fillId="4" borderId="5" xfId="15" applyFont="1" applyFill="1" applyBorder="1" applyAlignment="1">
      <alignment horizontal="center" vertical="center" shrinkToFit="1"/>
    </xf>
    <xf numFmtId="0" fontId="25" fillId="4" borderId="17" xfId="15" applyFont="1" applyFill="1" applyBorder="1">
      <alignment vertical="center"/>
    </xf>
    <xf numFmtId="0" fontId="25" fillId="4" borderId="4" xfId="15" applyFont="1" applyFill="1" applyBorder="1">
      <alignment vertical="center"/>
    </xf>
    <xf numFmtId="0" fontId="25" fillId="4" borderId="11" xfId="15" applyFont="1" applyFill="1" applyBorder="1" applyAlignment="1">
      <alignment horizontal="center" vertical="center" wrapText="1"/>
    </xf>
    <xf numFmtId="0" fontId="25" fillId="4" borderId="9" xfId="15" applyFont="1" applyFill="1" applyBorder="1">
      <alignment vertical="center"/>
    </xf>
    <xf numFmtId="0" fontId="25" fillId="4" borderId="13" xfId="15" applyFont="1" applyFill="1" applyBorder="1" applyAlignment="1">
      <alignment horizontal="center" vertical="center"/>
    </xf>
    <xf numFmtId="0" fontId="25" fillId="4" borderId="15" xfId="15" applyFont="1" applyFill="1" applyBorder="1" applyAlignment="1">
      <alignment horizontal="center" vertical="center"/>
    </xf>
    <xf numFmtId="0" fontId="25" fillId="4" borderId="9" xfId="15" applyFont="1" applyFill="1" applyBorder="1" applyAlignment="1">
      <alignment vertical="center" wrapText="1"/>
    </xf>
    <xf numFmtId="0" fontId="25" fillId="4" borderId="9" xfId="15" applyFont="1" applyFill="1" applyBorder="1" applyAlignment="1">
      <alignment horizontal="center" vertical="center"/>
    </xf>
    <xf numFmtId="176" fontId="25" fillId="4" borderId="0" xfId="15" applyNumberFormat="1" applyFont="1" applyFill="1" applyBorder="1">
      <alignment vertical="center"/>
    </xf>
    <xf numFmtId="0" fontId="25" fillId="4" borderId="21" xfId="15" applyFont="1" applyFill="1" applyBorder="1" applyAlignment="1">
      <alignment horizontal="center" vertical="center"/>
    </xf>
    <xf numFmtId="0" fontId="25" fillId="4" borderId="1" xfId="15" applyFont="1" applyFill="1" applyBorder="1">
      <alignment vertical="center"/>
    </xf>
    <xf numFmtId="0" fontId="25" fillId="4" borderId="2" xfId="15" applyFont="1" applyFill="1" applyBorder="1">
      <alignment vertical="center"/>
    </xf>
    <xf numFmtId="0" fontId="25" fillId="4" borderId="10" xfId="15" applyFont="1" applyFill="1" applyBorder="1">
      <alignment vertical="center"/>
    </xf>
    <xf numFmtId="0" fontId="23" fillId="5" borderId="0" xfId="15" applyFont="1" applyFill="1">
      <alignment vertical="center"/>
    </xf>
    <xf numFmtId="0" fontId="25" fillId="4" borderId="0" xfId="15" applyFont="1" applyFill="1" applyBorder="1" applyAlignment="1">
      <alignment vertical="center"/>
    </xf>
    <xf numFmtId="0" fontId="25" fillId="4" borderId="0" xfId="15" applyFont="1" applyFill="1" applyBorder="1">
      <alignment vertical="center"/>
    </xf>
    <xf numFmtId="0" fontId="25" fillId="4" borderId="5" xfId="15" applyFont="1" applyFill="1" applyBorder="1" applyAlignment="1">
      <alignment horizontal="left" vertical="center" wrapText="1"/>
    </xf>
    <xf numFmtId="0" fontId="25" fillId="4" borderId="11" xfId="15" applyFont="1" applyFill="1" applyBorder="1" applyAlignment="1">
      <alignment vertical="center" wrapText="1"/>
    </xf>
    <xf numFmtId="0" fontId="25" fillId="4" borderId="13" xfId="15" applyFont="1" applyFill="1" applyBorder="1">
      <alignment vertical="center"/>
    </xf>
    <xf numFmtId="0" fontId="25" fillId="4" borderId="2" xfId="15" applyFont="1" applyFill="1" applyBorder="1" applyAlignment="1">
      <alignment horizontal="center" vertical="center"/>
    </xf>
    <xf numFmtId="176" fontId="25" fillId="4" borderId="2" xfId="15" applyNumberFormat="1" applyFont="1" applyFill="1" applyBorder="1">
      <alignment vertical="center"/>
    </xf>
    <xf numFmtId="0" fontId="25" fillId="4" borderId="10" xfId="15" applyFont="1" applyFill="1" applyBorder="1" applyAlignment="1">
      <alignment horizontal="center" vertical="center"/>
    </xf>
    <xf numFmtId="0" fontId="25" fillId="4" borderId="23" xfId="15" applyFont="1" applyFill="1" applyBorder="1" applyAlignment="1">
      <alignment horizontal="center" vertical="center" shrinkToFit="1"/>
    </xf>
    <xf numFmtId="0" fontId="25" fillId="4" borderId="13" xfId="15" applyFont="1" applyFill="1" applyBorder="1" applyAlignment="1">
      <alignment horizontal="center" vertical="center" shrinkToFit="1"/>
    </xf>
    <xf numFmtId="0" fontId="25" fillId="4" borderId="13" xfId="15" applyFont="1" applyFill="1" applyBorder="1" applyAlignment="1">
      <alignment vertical="center" shrinkToFit="1"/>
    </xf>
    <xf numFmtId="0" fontId="25" fillId="4" borderId="5" xfId="15" applyFont="1" applyFill="1" applyBorder="1" applyAlignment="1">
      <alignment vertical="center" wrapText="1"/>
    </xf>
    <xf numFmtId="0" fontId="25" fillId="2" borderId="5" xfId="15" applyFont="1" applyFill="1" applyBorder="1" applyAlignment="1" applyProtection="1">
      <alignment horizontal="left" vertical="center"/>
      <protection locked="0"/>
    </xf>
    <xf numFmtId="0" fontId="25" fillId="2" borderId="5" xfId="15" applyFont="1" applyFill="1" applyBorder="1" applyAlignment="1" applyProtection="1">
      <alignment horizontal="left" vertical="center" wrapText="1" shrinkToFit="1"/>
      <protection locked="0"/>
    </xf>
    <xf numFmtId="0" fontId="25" fillId="2" borderId="5" xfId="15" applyFont="1" applyFill="1" applyBorder="1" applyAlignment="1" applyProtection="1">
      <alignment horizontal="left" vertical="center" wrapText="1"/>
      <protection locked="0"/>
    </xf>
    <xf numFmtId="0" fontId="25" fillId="2" borderId="24" xfId="15" applyFont="1" applyFill="1" applyBorder="1" applyAlignment="1" applyProtection="1">
      <alignment horizontal="left" vertical="center"/>
      <protection locked="0"/>
    </xf>
    <xf numFmtId="0" fontId="25" fillId="2" borderId="24" xfId="15" applyFont="1" applyFill="1" applyBorder="1" applyAlignment="1" applyProtection="1">
      <alignment horizontal="left" vertical="center" wrapText="1" shrinkToFit="1"/>
      <protection locked="0"/>
    </xf>
    <xf numFmtId="0" fontId="25" fillId="2" borderId="24" xfId="15" applyFont="1" applyFill="1" applyBorder="1" applyAlignment="1" applyProtection="1">
      <alignment horizontal="left" vertical="center" wrapText="1"/>
      <protection locked="0"/>
    </xf>
    <xf numFmtId="0" fontId="25" fillId="2" borderId="14" xfId="15" applyFont="1" applyFill="1" applyBorder="1" applyAlignment="1" applyProtection="1">
      <alignment horizontal="left" vertical="center" wrapText="1"/>
      <protection locked="0"/>
    </xf>
    <xf numFmtId="0" fontId="25" fillId="2" borderId="16" xfId="15" applyFont="1" applyFill="1" applyBorder="1" applyAlignment="1" applyProtection="1">
      <alignment horizontal="left" vertical="center" wrapText="1"/>
      <protection locked="0"/>
    </xf>
    <xf numFmtId="0" fontId="25" fillId="2" borderId="12" xfId="15" applyFont="1" applyFill="1" applyBorder="1" applyAlignment="1" applyProtection="1">
      <alignment horizontal="right" vertical="center"/>
      <protection locked="0"/>
    </xf>
    <xf numFmtId="0" fontId="25" fillId="2" borderId="14" xfId="15" applyFont="1" applyFill="1" applyBorder="1" applyAlignment="1" applyProtection="1">
      <alignment horizontal="right" vertical="center"/>
      <protection locked="0"/>
    </xf>
    <xf numFmtId="176" fontId="25" fillId="2" borderId="22" xfId="15" applyNumberFormat="1" applyFont="1" applyFill="1" applyBorder="1" applyProtection="1">
      <alignment vertical="center"/>
      <protection locked="0"/>
    </xf>
    <xf numFmtId="0" fontId="0" fillId="0" borderId="5" xfId="0" applyBorder="1" applyAlignment="1">
      <alignment horizontal="center"/>
    </xf>
    <xf numFmtId="0" fontId="25" fillId="4" borderId="38" xfId="15" applyFont="1" applyFill="1" applyBorder="1" applyAlignment="1">
      <alignment vertical="center" wrapText="1"/>
    </xf>
    <xf numFmtId="176" fontId="25" fillId="4" borderId="38" xfId="15" applyNumberFormat="1" applyFont="1" applyFill="1" applyBorder="1" applyAlignment="1">
      <alignment horizontal="right" vertical="center"/>
    </xf>
    <xf numFmtId="176" fontId="25" fillId="4" borderId="0" xfId="15" applyNumberFormat="1" applyFont="1" applyFill="1" applyBorder="1" applyAlignment="1">
      <alignment horizontal="right" vertical="center"/>
    </xf>
    <xf numFmtId="0" fontId="29" fillId="2" borderId="5" xfId="15" applyFont="1" applyFill="1" applyBorder="1" applyAlignment="1" applyProtection="1">
      <alignment horizontal="left" vertical="center"/>
      <protection locked="0"/>
    </xf>
    <xf numFmtId="0" fontId="29" fillId="2" borderId="5" xfId="15" applyFont="1" applyFill="1" applyBorder="1" applyAlignment="1" applyProtection="1">
      <alignment horizontal="left" vertical="center" wrapText="1" shrinkToFit="1"/>
      <protection locked="0"/>
    </xf>
    <xf numFmtId="0" fontId="29" fillId="2" borderId="5" xfId="15" applyFont="1" applyFill="1" applyBorder="1" applyAlignment="1" applyProtection="1">
      <alignment horizontal="left" vertical="center" wrapText="1"/>
      <protection locked="0"/>
    </xf>
    <xf numFmtId="176" fontId="29" fillId="2" borderId="22" xfId="15" applyNumberFormat="1" applyFont="1" applyFill="1" applyBorder="1" applyProtection="1">
      <alignment vertical="center"/>
      <protection locked="0"/>
    </xf>
    <xf numFmtId="0" fontId="29" fillId="2" borderId="12" xfId="15" applyFont="1" applyFill="1" applyBorder="1" applyAlignment="1" applyProtection="1">
      <alignment horizontal="right" vertical="center"/>
      <protection locked="0"/>
    </xf>
    <xf numFmtId="0" fontId="29" fillId="2" borderId="14" xfId="15" applyFont="1" applyFill="1" applyBorder="1" applyAlignment="1" applyProtection="1">
      <alignment horizontal="right" vertical="center"/>
      <protection locked="0"/>
    </xf>
    <xf numFmtId="0" fontId="29" fillId="2" borderId="24" xfId="15" applyFont="1" applyFill="1" applyBorder="1" applyAlignment="1" applyProtection="1">
      <alignment horizontal="left" vertical="center"/>
      <protection locked="0"/>
    </xf>
    <xf numFmtId="0" fontId="29" fillId="2" borderId="24" xfId="15" applyFont="1" applyFill="1" applyBorder="1" applyAlignment="1" applyProtection="1">
      <alignment horizontal="left" vertical="center" wrapText="1" shrinkToFit="1"/>
      <protection locked="0"/>
    </xf>
    <xf numFmtId="0" fontId="29" fillId="2" borderId="24" xfId="15" applyFont="1" applyFill="1" applyBorder="1" applyAlignment="1" applyProtection="1">
      <alignment horizontal="left" vertical="center" wrapText="1"/>
      <protection locked="0"/>
    </xf>
    <xf numFmtId="0" fontId="29" fillId="2" borderId="14" xfId="15" applyFont="1" applyFill="1" applyBorder="1" applyAlignment="1" applyProtection="1">
      <alignment horizontal="left" vertical="center" wrapText="1"/>
      <protection locked="0"/>
    </xf>
    <xf numFmtId="0" fontId="29" fillId="2" borderId="16" xfId="15" applyFont="1" applyFill="1" applyBorder="1" applyAlignment="1" applyProtection="1">
      <alignment horizontal="left" vertical="center" wrapText="1"/>
      <protection locked="0"/>
    </xf>
    <xf numFmtId="3" fontId="30" fillId="2" borderId="12" xfId="15" applyNumberFormat="1" applyFont="1" applyFill="1" applyBorder="1" applyProtection="1">
      <alignment vertical="center"/>
      <protection locked="0"/>
    </xf>
    <xf numFmtId="0" fontId="30" fillId="2" borderId="14" xfId="15" applyFont="1" applyFill="1" applyBorder="1" applyProtection="1">
      <alignment vertical="center"/>
      <protection locked="0"/>
    </xf>
    <xf numFmtId="3" fontId="30" fillId="2" borderId="14" xfId="15" applyNumberFormat="1" applyFont="1" applyFill="1" applyBorder="1" applyProtection="1">
      <alignment vertical="center"/>
      <protection locked="0"/>
    </xf>
    <xf numFmtId="3" fontId="31" fillId="4" borderId="16" xfId="15" applyNumberFormat="1" applyFont="1" applyFill="1" applyBorder="1">
      <alignment vertical="center"/>
    </xf>
    <xf numFmtId="0" fontId="31" fillId="4" borderId="5" xfId="15" applyFont="1" applyFill="1" applyBorder="1" applyAlignment="1">
      <alignment vertical="center" shrinkToFit="1"/>
    </xf>
    <xf numFmtId="3" fontId="31" fillId="2" borderId="12" xfId="15" applyNumberFormat="1" applyFont="1" applyFill="1" applyBorder="1" applyProtection="1">
      <alignment vertical="center"/>
      <protection locked="0"/>
    </xf>
    <xf numFmtId="0" fontId="31" fillId="2" borderId="14" xfId="15" applyFont="1" applyFill="1" applyBorder="1" applyProtection="1">
      <alignment vertical="center"/>
      <protection locked="0"/>
    </xf>
    <xf numFmtId="3" fontId="31" fillId="2" borderId="14" xfId="15" applyNumberFormat="1" applyFont="1" applyFill="1" applyBorder="1" applyProtection="1">
      <alignment vertical="center"/>
      <protection locked="0"/>
    </xf>
    <xf numFmtId="176" fontId="30" fillId="2" borderId="14" xfId="15" applyNumberFormat="1" applyFont="1" applyFill="1" applyBorder="1" applyProtection="1">
      <alignment vertical="center"/>
      <protection locked="0"/>
    </xf>
    <xf numFmtId="178" fontId="31" fillId="4" borderId="16" xfId="15" applyNumberFormat="1" applyFont="1" applyFill="1" applyBorder="1">
      <alignment vertical="center"/>
    </xf>
    <xf numFmtId="176" fontId="31" fillId="2" borderId="14" xfId="15" applyNumberFormat="1" applyFont="1" applyFill="1" applyBorder="1" applyProtection="1">
      <alignment vertical="center"/>
      <protection locked="0"/>
    </xf>
    <xf numFmtId="176" fontId="31" fillId="5" borderId="5" xfId="15" applyNumberFormat="1" applyFont="1" applyFill="1" applyBorder="1" applyAlignment="1">
      <alignment horizontal="right" vertical="center"/>
    </xf>
    <xf numFmtId="176" fontId="30" fillId="2" borderId="12" xfId="15" applyNumberFormat="1" applyFont="1" applyFill="1" applyBorder="1" applyProtection="1">
      <alignment vertical="center"/>
      <protection locked="0"/>
    </xf>
    <xf numFmtId="176" fontId="31" fillId="4" borderId="16" xfId="15" applyNumberFormat="1" applyFont="1" applyFill="1" applyBorder="1">
      <alignment vertical="center"/>
    </xf>
    <xf numFmtId="176" fontId="31" fillId="5" borderId="5" xfId="15" applyNumberFormat="1" applyFont="1" applyFill="1" applyBorder="1">
      <alignment vertical="center"/>
    </xf>
    <xf numFmtId="3" fontId="30" fillId="4" borderId="14" xfId="15" applyNumberFormat="1" applyFont="1" applyFill="1" applyBorder="1" applyProtection="1">
      <alignment vertical="center"/>
    </xf>
    <xf numFmtId="3" fontId="31" fillId="4" borderId="14" xfId="15" applyNumberFormat="1" applyFont="1" applyFill="1" applyBorder="1" applyProtection="1">
      <alignment vertical="center"/>
    </xf>
    <xf numFmtId="176" fontId="30" fillId="4" borderId="14" xfId="15" applyNumberFormat="1" applyFont="1" applyFill="1" applyBorder="1" applyProtection="1">
      <alignment vertical="center"/>
    </xf>
    <xf numFmtId="0" fontId="25" fillId="4" borderId="4" xfId="15" applyFont="1" applyFill="1" applyBorder="1" applyAlignment="1">
      <alignment horizontal="left" vertical="center" wrapText="1"/>
    </xf>
    <xf numFmtId="0" fontId="25" fillId="4" borderId="0" xfId="15" applyFont="1" applyFill="1" applyBorder="1" applyAlignment="1">
      <alignment horizontal="left" vertical="center" wrapText="1"/>
    </xf>
    <xf numFmtId="0" fontId="25" fillId="4" borderId="9" xfId="15" applyFont="1" applyFill="1" applyBorder="1" applyAlignment="1">
      <alignment horizontal="left" vertical="center" wrapText="1"/>
    </xf>
    <xf numFmtId="0" fontId="25" fillId="4" borderId="11" xfId="15" applyFont="1" applyFill="1" applyBorder="1" applyAlignment="1">
      <alignment horizontal="center" vertical="center"/>
    </xf>
    <xf numFmtId="0" fontId="25" fillId="4" borderId="13" xfId="15" applyFont="1" applyFill="1" applyBorder="1" applyAlignment="1">
      <alignment horizontal="center" vertical="center"/>
    </xf>
    <xf numFmtId="0" fontId="25" fillId="4" borderId="7" xfId="15" applyFont="1" applyFill="1" applyBorder="1" applyAlignment="1">
      <alignment horizontal="center" vertical="center" wrapText="1"/>
    </xf>
    <xf numFmtId="0" fontId="25" fillId="4" borderId="6" xfId="15" applyFont="1" applyFill="1" applyBorder="1" applyAlignment="1">
      <alignment horizontal="center" vertical="center" wrapText="1"/>
    </xf>
    <xf numFmtId="0" fontId="25" fillId="4" borderId="8" xfId="15" applyFont="1" applyFill="1" applyBorder="1" applyAlignment="1">
      <alignment horizontal="center" vertical="center" wrapText="1"/>
    </xf>
    <xf numFmtId="0" fontId="25" fillId="4" borderId="7" xfId="15" applyFont="1" applyFill="1" applyBorder="1" applyAlignment="1">
      <alignment horizontal="center" vertical="center"/>
    </xf>
    <xf numFmtId="0" fontId="25" fillId="4" borderId="6" xfId="15" applyFont="1" applyFill="1" applyBorder="1" applyAlignment="1">
      <alignment horizontal="center" vertical="center"/>
    </xf>
    <xf numFmtId="0" fontId="25" fillId="4" borderId="8" xfId="15" applyFont="1" applyFill="1" applyBorder="1" applyAlignment="1">
      <alignment horizontal="center" vertical="center"/>
    </xf>
    <xf numFmtId="176" fontId="25" fillId="4" borderId="0" xfId="15" applyNumberFormat="1" applyFont="1" applyFill="1" applyBorder="1" applyAlignment="1">
      <alignment horizontal="right" vertical="center"/>
    </xf>
    <xf numFmtId="0" fontId="25" fillId="4" borderId="19" xfId="15" applyFont="1" applyFill="1" applyBorder="1" applyAlignment="1">
      <alignment horizontal="left" vertical="center" wrapText="1"/>
    </xf>
    <xf numFmtId="0" fontId="25" fillId="4" borderId="18" xfId="15" applyFont="1" applyFill="1" applyBorder="1" applyAlignment="1">
      <alignment horizontal="left" vertical="center" wrapText="1"/>
    </xf>
    <xf numFmtId="176" fontId="31" fillId="5" borderId="19" xfId="15" applyNumberFormat="1" applyFont="1" applyFill="1" applyBorder="1" applyAlignment="1">
      <alignment horizontal="right" vertical="center" wrapText="1"/>
    </xf>
    <xf numFmtId="176" fontId="31" fillId="5" borderId="20" xfId="15" applyNumberFormat="1" applyFont="1" applyFill="1" applyBorder="1" applyAlignment="1">
      <alignment horizontal="right" vertical="center" wrapText="1"/>
    </xf>
    <xf numFmtId="176" fontId="31" fillId="5" borderId="18" xfId="15" applyNumberFormat="1" applyFont="1" applyFill="1" applyBorder="1" applyAlignment="1">
      <alignment horizontal="right" vertical="center" wrapText="1"/>
    </xf>
    <xf numFmtId="0" fontId="25" fillId="4" borderId="5" xfId="15" applyFont="1" applyFill="1" applyBorder="1" applyAlignment="1">
      <alignment horizontal="center" vertical="center"/>
    </xf>
    <xf numFmtId="176" fontId="25" fillId="4" borderId="38" xfId="15" applyNumberFormat="1" applyFont="1" applyFill="1" applyBorder="1" applyAlignment="1">
      <alignment horizontal="right" vertical="center"/>
    </xf>
    <xf numFmtId="0" fontId="29" fillId="2" borderId="7" xfId="15" applyFont="1" applyFill="1" applyBorder="1" applyAlignment="1" applyProtection="1">
      <alignment horizontal="left" vertical="center" wrapText="1"/>
      <protection locked="0"/>
    </xf>
    <xf numFmtId="0" fontId="29" fillId="2" borderId="8" xfId="15" applyFont="1" applyFill="1" applyBorder="1" applyAlignment="1" applyProtection="1">
      <alignment horizontal="left" vertical="center" wrapText="1"/>
      <protection locked="0"/>
    </xf>
    <xf numFmtId="0" fontId="29" fillId="2" borderId="39" xfId="15" applyFont="1" applyFill="1" applyBorder="1" applyAlignment="1" applyProtection="1">
      <alignment horizontal="left" vertical="center" wrapText="1"/>
      <protection locked="0"/>
    </xf>
    <xf numFmtId="0" fontId="29" fillId="2" borderId="40" xfId="15" applyFont="1" applyFill="1" applyBorder="1" applyAlignment="1" applyProtection="1">
      <alignment horizontal="left" vertical="center" wrapText="1"/>
      <protection locked="0"/>
    </xf>
    <xf numFmtId="0" fontId="29" fillId="6" borderId="39" xfId="15" applyFont="1" applyFill="1" applyBorder="1" applyAlignment="1" applyProtection="1">
      <alignment horizontal="left" vertical="center"/>
      <protection locked="0"/>
    </xf>
    <xf numFmtId="0" fontId="29" fillId="6" borderId="40" xfId="15" applyFont="1" applyFill="1" applyBorder="1" applyAlignment="1" applyProtection="1">
      <alignment horizontal="left" vertical="center"/>
      <protection locked="0"/>
    </xf>
    <xf numFmtId="0" fontId="23" fillId="4" borderId="5" xfId="15" applyFont="1" applyFill="1" applyBorder="1" applyAlignment="1">
      <alignment horizontal="center" vertical="center"/>
    </xf>
    <xf numFmtId="176" fontId="32" fillId="5" borderId="19" xfId="15" applyNumberFormat="1" applyFont="1" applyFill="1" applyBorder="1" applyAlignment="1">
      <alignment horizontal="right" vertical="center"/>
    </xf>
    <xf numFmtId="176" fontId="32" fillId="5" borderId="18" xfId="15" applyNumberFormat="1" applyFont="1" applyFill="1" applyBorder="1" applyAlignment="1">
      <alignment horizontal="right" vertical="center"/>
    </xf>
    <xf numFmtId="176" fontId="30" fillId="6" borderId="15" xfId="15" applyNumberFormat="1" applyFont="1" applyFill="1" applyBorder="1" applyAlignment="1" applyProtection="1">
      <alignment horizontal="right" vertical="center"/>
      <protection locked="0"/>
    </xf>
    <xf numFmtId="176" fontId="30" fillId="6" borderId="16" xfId="15" applyNumberFormat="1" applyFont="1" applyFill="1" applyBorder="1" applyAlignment="1" applyProtection="1">
      <alignment horizontal="right" vertical="center"/>
      <protection locked="0"/>
    </xf>
    <xf numFmtId="0" fontId="25" fillId="4" borderId="27" xfId="15" applyFont="1" applyFill="1" applyBorder="1" applyAlignment="1">
      <alignment horizontal="left" vertical="center"/>
    </xf>
    <xf numFmtId="0" fontId="25" fillId="4" borderId="20" xfId="15" applyFont="1" applyFill="1" applyBorder="1" applyAlignment="1">
      <alignment horizontal="left" vertical="center"/>
    </xf>
    <xf numFmtId="0" fontId="25" fillId="6" borderId="19" xfId="15" applyFont="1" applyFill="1" applyBorder="1" applyAlignment="1">
      <alignment horizontal="left" vertical="center"/>
    </xf>
    <xf numFmtId="0" fontId="25" fillId="6" borderId="20" xfId="15" applyFont="1" applyFill="1" applyBorder="1" applyAlignment="1">
      <alignment horizontal="left" vertical="center"/>
    </xf>
    <xf numFmtId="0" fontId="25" fillId="6" borderId="28" xfId="15" applyFont="1" applyFill="1" applyBorder="1" applyAlignment="1">
      <alignment horizontal="left" vertical="center"/>
    </xf>
    <xf numFmtId="0" fontId="25" fillId="6" borderId="29" xfId="15" applyFont="1" applyFill="1" applyBorder="1" applyAlignment="1">
      <alignment horizontal="left" vertical="center"/>
    </xf>
    <xf numFmtId="0" fontId="24" fillId="4" borderId="30" xfId="15" applyFont="1" applyFill="1" applyBorder="1" applyAlignment="1">
      <alignment horizontal="left" vertical="top" wrapText="1"/>
    </xf>
    <xf numFmtId="0" fontId="24" fillId="4" borderId="31" xfId="15" applyFont="1" applyFill="1" applyBorder="1" applyAlignment="1">
      <alignment horizontal="left" vertical="top" wrapText="1"/>
    </xf>
    <xf numFmtId="0" fontId="24" fillId="4" borderId="32" xfId="15" applyFont="1" applyFill="1" applyBorder="1" applyAlignment="1">
      <alignment horizontal="left" vertical="top" wrapText="1"/>
    </xf>
    <xf numFmtId="0" fontId="24" fillId="4" borderId="33" xfId="15" applyFont="1" applyFill="1" applyBorder="1" applyAlignment="1">
      <alignment horizontal="left" vertical="top" wrapText="1"/>
    </xf>
    <xf numFmtId="0" fontId="24" fillId="4" borderId="0" xfId="15" applyFont="1" applyFill="1" applyBorder="1" applyAlignment="1">
      <alignment horizontal="left" vertical="top" wrapText="1"/>
    </xf>
    <xf numFmtId="0" fontId="24" fillId="4" borderId="34" xfId="15" applyFont="1" applyFill="1" applyBorder="1" applyAlignment="1">
      <alignment horizontal="left" vertical="top" wrapText="1"/>
    </xf>
    <xf numFmtId="0" fontId="24" fillId="4" borderId="35" xfId="15" applyFont="1" applyFill="1" applyBorder="1" applyAlignment="1">
      <alignment horizontal="left" vertical="top" wrapText="1"/>
    </xf>
    <xf numFmtId="0" fontId="24" fillId="4" borderId="36" xfId="15" applyFont="1" applyFill="1" applyBorder="1" applyAlignment="1">
      <alignment horizontal="left" vertical="top" wrapText="1"/>
    </xf>
    <xf numFmtId="0" fontId="24" fillId="4" borderId="37" xfId="15" applyFont="1" applyFill="1" applyBorder="1" applyAlignment="1">
      <alignment horizontal="left" vertical="top" wrapText="1"/>
    </xf>
    <xf numFmtId="176" fontId="31" fillId="5" borderId="19" xfId="15" applyNumberFormat="1" applyFont="1" applyFill="1" applyBorder="1" applyAlignment="1">
      <alignment horizontal="right" vertical="center"/>
    </xf>
    <xf numFmtId="176" fontId="31" fillId="5" borderId="18" xfId="15" applyNumberFormat="1" applyFont="1" applyFill="1" applyBorder="1" applyAlignment="1">
      <alignment horizontal="right" vertical="center"/>
    </xf>
    <xf numFmtId="0" fontId="25" fillId="4" borderId="25" xfId="15" applyFont="1" applyFill="1" applyBorder="1" applyAlignment="1">
      <alignment horizontal="left" vertical="center"/>
    </xf>
    <xf numFmtId="0" fontId="25" fillId="4" borderId="26" xfId="15" applyFont="1" applyFill="1" applyBorder="1" applyAlignment="1">
      <alignment horizontal="left" vertical="center"/>
    </xf>
    <xf numFmtId="0" fontId="29" fillId="2" borderId="7" xfId="15" applyFont="1" applyFill="1" applyBorder="1" applyAlignment="1" applyProtection="1">
      <alignment horizontal="left" vertical="center" shrinkToFit="1"/>
      <protection locked="0"/>
    </xf>
    <xf numFmtId="0" fontId="29" fillId="2" borderId="8" xfId="15" applyFont="1" applyFill="1" applyBorder="1" applyAlignment="1" applyProtection="1">
      <alignment horizontal="left" vertical="center" shrinkToFit="1"/>
      <protection locked="0"/>
    </xf>
    <xf numFmtId="0" fontId="0" fillId="0" borderId="5" xfId="0" applyBorder="1" applyAlignment="1">
      <alignment horizontal="center" vertical="center"/>
    </xf>
    <xf numFmtId="0" fontId="0" fillId="0" borderId="5" xfId="0" applyBorder="1" applyAlignment="1">
      <alignment horizontal="center"/>
    </xf>
  </cellXfs>
  <cellStyles count="16">
    <cellStyle name="ハイパーリンク 2" xfId="9"/>
    <cellStyle name="桁区切り 2" xfId="2"/>
    <cellStyle name="標準" xfId="0" builtinId="0"/>
    <cellStyle name="標準 10" xfId="12"/>
    <cellStyle name="標準 11" xfId="14"/>
    <cellStyle name="標準 12" xfId="15"/>
    <cellStyle name="標準 2" xfId="1"/>
    <cellStyle name="標準 2 2" xfId="13"/>
    <cellStyle name="標準 3" xfId="3"/>
    <cellStyle name="標準 4" xfId="4"/>
    <cellStyle name="標準 5" xfId="6"/>
    <cellStyle name="標準 6" xfId="7"/>
    <cellStyle name="標準 7" xfId="8"/>
    <cellStyle name="標準 8" xfId="10"/>
    <cellStyle name="標準 9" xfId="11"/>
    <cellStyle name="未定義" xfId="5"/>
  </cellStyles>
  <dxfs count="5">
    <dxf>
      <fill>
        <patternFill>
          <bgColor theme="0"/>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s>
  <tableStyles count="0" defaultTableStyle="TableStyleMedium9" defaultPivotStyle="PivotStyleLight16"/>
  <colors>
    <mruColors>
      <color rgb="FFFFFF99"/>
      <color rgb="FFFF0000"/>
      <color rgb="FFFFFFFF"/>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96982</xdr:colOff>
      <xdr:row>10</xdr:row>
      <xdr:rowOff>3463</xdr:rowOff>
    </xdr:from>
    <xdr:to>
      <xdr:col>15</xdr:col>
      <xdr:colOff>231321</xdr:colOff>
      <xdr:row>13</xdr:row>
      <xdr:rowOff>802821</xdr:rowOff>
    </xdr:to>
    <xdr:sp macro="" textlink="">
      <xdr:nvSpPr>
        <xdr:cNvPr id="11" name="右中かっこ 10"/>
        <xdr:cNvSpPr/>
      </xdr:nvSpPr>
      <xdr:spPr>
        <a:xfrm>
          <a:off x="20670982" y="3309999"/>
          <a:ext cx="134339" cy="292207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10</xdr:row>
      <xdr:rowOff>85725</xdr:rowOff>
    </xdr:from>
    <xdr:to>
      <xdr:col>18</xdr:col>
      <xdr:colOff>485775</xdr:colOff>
      <xdr:row>13</xdr:row>
      <xdr:rowOff>361950</xdr:rowOff>
    </xdr:to>
    <xdr:sp macro="" textlink="">
      <xdr:nvSpPr>
        <xdr:cNvPr id="12" name="角丸四角形 11"/>
        <xdr:cNvSpPr/>
      </xdr:nvSpPr>
      <xdr:spPr>
        <a:xfrm>
          <a:off x="20412075" y="3048000"/>
          <a:ext cx="3886200" cy="1590675"/>
        </a:xfrm>
        <a:prstGeom prst="roundRect">
          <a:avLst/>
        </a:prstGeom>
        <a:solidFill>
          <a:srgbClr val="FFFF99"/>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ここに表示された金額を実績報告書類に入力してください。</a:t>
          </a:r>
          <a:endParaRPr kumimoji="1" lang="ja-JP" altLang="en-US" sz="1100">
            <a:solidFill>
              <a:srgbClr val="FF0000"/>
            </a:solidFill>
          </a:endParaRPr>
        </a:p>
      </xdr:txBody>
    </xdr:sp>
    <xdr:clientData/>
  </xdr:twoCellAnchor>
  <xdr:twoCellAnchor>
    <xdr:from>
      <xdr:col>15</xdr:col>
      <xdr:colOff>100853</xdr:colOff>
      <xdr:row>44</xdr:row>
      <xdr:rowOff>22412</xdr:rowOff>
    </xdr:from>
    <xdr:to>
      <xdr:col>15</xdr:col>
      <xdr:colOff>241996</xdr:colOff>
      <xdr:row>48</xdr:row>
      <xdr:rowOff>10544</xdr:rowOff>
    </xdr:to>
    <xdr:sp macro="" textlink="">
      <xdr:nvSpPr>
        <xdr:cNvPr id="13" name="右中かっこ 12"/>
        <xdr:cNvSpPr/>
      </xdr:nvSpPr>
      <xdr:spPr>
        <a:xfrm>
          <a:off x="20103353" y="13906500"/>
          <a:ext cx="141143" cy="173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384871</xdr:colOff>
      <xdr:row>44</xdr:row>
      <xdr:rowOff>104674</xdr:rowOff>
    </xdr:from>
    <xdr:to>
      <xdr:col>18</xdr:col>
      <xdr:colOff>489646</xdr:colOff>
      <xdr:row>47</xdr:row>
      <xdr:rowOff>380899</xdr:rowOff>
    </xdr:to>
    <xdr:sp macro="" textlink="">
      <xdr:nvSpPr>
        <xdr:cNvPr id="14" name="角丸四角形 13"/>
        <xdr:cNvSpPr/>
      </xdr:nvSpPr>
      <xdr:spPr>
        <a:xfrm>
          <a:off x="20387371" y="13988762"/>
          <a:ext cx="3881157" cy="1587313"/>
        </a:xfrm>
        <a:prstGeom prst="roundRect">
          <a:avLst/>
        </a:prstGeom>
        <a:solidFill>
          <a:srgbClr val="FFFF99"/>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ここに表示された金額を実績報告書類に入力してください。</a:t>
          </a:r>
          <a:endParaRPr kumimoji="1" lang="ja-JP" altLang="en-US" sz="1100">
            <a:solidFill>
              <a:srgbClr val="FF0000"/>
            </a:solidFill>
          </a:endParaRPr>
        </a:p>
      </xdr:txBody>
    </xdr:sp>
    <xdr:clientData/>
  </xdr:twoCellAnchor>
  <xdr:twoCellAnchor>
    <xdr:from>
      <xdr:col>15</xdr:col>
      <xdr:colOff>145676</xdr:colOff>
      <xdr:row>100</xdr:row>
      <xdr:rowOff>44824</xdr:rowOff>
    </xdr:from>
    <xdr:to>
      <xdr:col>15</xdr:col>
      <xdr:colOff>294409</xdr:colOff>
      <xdr:row>101</xdr:row>
      <xdr:rowOff>779320</xdr:rowOff>
    </xdr:to>
    <xdr:sp macro="" textlink="">
      <xdr:nvSpPr>
        <xdr:cNvPr id="15" name="右中かっこ 14"/>
        <xdr:cNvSpPr/>
      </xdr:nvSpPr>
      <xdr:spPr>
        <a:xfrm>
          <a:off x="20685040" y="39547597"/>
          <a:ext cx="148733" cy="1565768"/>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637511</xdr:colOff>
      <xdr:row>100</xdr:row>
      <xdr:rowOff>40495</xdr:rowOff>
    </xdr:from>
    <xdr:to>
      <xdr:col>18</xdr:col>
      <xdr:colOff>742286</xdr:colOff>
      <xdr:row>102</xdr:row>
      <xdr:rowOff>363683</xdr:rowOff>
    </xdr:to>
    <xdr:sp macro="" textlink="">
      <xdr:nvSpPr>
        <xdr:cNvPr id="16" name="角丸四角形 15"/>
        <xdr:cNvSpPr/>
      </xdr:nvSpPr>
      <xdr:spPr>
        <a:xfrm>
          <a:off x="21176875" y="39543268"/>
          <a:ext cx="3880138" cy="1985733"/>
        </a:xfrm>
        <a:prstGeom prst="roundRect">
          <a:avLst/>
        </a:prstGeom>
        <a:solidFill>
          <a:srgbClr val="FFFF99"/>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ここに表示された金額を実績報告書類に入力してください。</a:t>
          </a:r>
          <a:endParaRPr kumimoji="1" lang="ja-JP" altLang="en-US" sz="1100">
            <a:solidFill>
              <a:srgbClr val="FF0000"/>
            </a:solidFill>
          </a:endParaRPr>
        </a:p>
      </xdr:txBody>
    </xdr:sp>
    <xdr:clientData/>
  </xdr:twoCellAnchor>
  <xdr:twoCellAnchor>
    <xdr:from>
      <xdr:col>8</xdr:col>
      <xdr:colOff>132069</xdr:colOff>
      <xdr:row>76</xdr:row>
      <xdr:rowOff>24811</xdr:rowOff>
    </xdr:from>
    <xdr:to>
      <xdr:col>8</xdr:col>
      <xdr:colOff>285750</xdr:colOff>
      <xdr:row>78</xdr:row>
      <xdr:rowOff>54429</xdr:rowOff>
    </xdr:to>
    <xdr:sp macro="" textlink="">
      <xdr:nvSpPr>
        <xdr:cNvPr id="17" name="右中かっこ 16"/>
        <xdr:cNvSpPr/>
      </xdr:nvSpPr>
      <xdr:spPr>
        <a:xfrm>
          <a:off x="10106105" y="26381847"/>
          <a:ext cx="153681" cy="111818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512936</xdr:colOff>
      <xdr:row>75</xdr:row>
      <xdr:rowOff>231139</xdr:rowOff>
    </xdr:from>
    <xdr:to>
      <xdr:col>11</xdr:col>
      <xdr:colOff>57417</xdr:colOff>
      <xdr:row>79</xdr:row>
      <xdr:rowOff>316864</xdr:rowOff>
    </xdr:to>
    <xdr:sp macro="" textlink="">
      <xdr:nvSpPr>
        <xdr:cNvPr id="18" name="角丸四角形 17"/>
        <xdr:cNvSpPr/>
      </xdr:nvSpPr>
      <xdr:spPr>
        <a:xfrm>
          <a:off x="10486972" y="26356853"/>
          <a:ext cx="3898766" cy="1909082"/>
        </a:xfrm>
        <a:prstGeom prst="roundRect">
          <a:avLst/>
        </a:prstGeom>
        <a:solidFill>
          <a:srgbClr val="FFFF99"/>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ここに表示された金額を実績報告書類に入力してください。</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132"/>
  <sheetViews>
    <sheetView tabSelected="1" view="pageBreakPreview" zoomScale="55" zoomScaleNormal="85" zoomScaleSheetLayoutView="55" workbookViewId="0">
      <selection activeCell="G3" sqref="G3:H3"/>
    </sheetView>
  </sheetViews>
  <sheetFormatPr defaultRowHeight="14.25"/>
  <cols>
    <col min="1" max="1" width="2.375" style="15" customWidth="1"/>
    <col min="2" max="2" width="5.625" style="15" customWidth="1"/>
    <col min="3" max="3" width="28.75" style="15" customWidth="1"/>
    <col min="4" max="4" width="22.75" style="15" customWidth="1"/>
    <col min="5" max="5" width="24.125" style="15" bestFit="1" customWidth="1"/>
    <col min="6" max="6" width="5.625" style="15" customWidth="1"/>
    <col min="7" max="7" width="25.5" style="15" customWidth="1"/>
    <col min="8" max="8" width="22.625" style="15" customWidth="1"/>
    <col min="9" max="9" width="25.875" style="15" customWidth="1"/>
    <col min="10" max="10" width="5.625" style="15" customWidth="1"/>
    <col min="11" max="11" width="25.5" style="15" customWidth="1"/>
    <col min="12" max="12" width="19.625" style="15" customWidth="1"/>
    <col min="13" max="13" width="24.375" style="15" customWidth="1"/>
    <col min="14" max="14" width="5.625" style="15" customWidth="1"/>
    <col min="15" max="15" width="25.5" style="15" customWidth="1"/>
    <col min="16" max="16" width="19.625" style="15" customWidth="1"/>
    <col min="17" max="17" width="24.375" style="15" customWidth="1"/>
    <col min="18" max="18" width="5.625" style="15" customWidth="1"/>
    <col min="19" max="19" width="25.5" style="15" customWidth="1"/>
    <col min="20" max="20" width="19.625" style="15" customWidth="1"/>
    <col min="21" max="21" width="24.375" style="15" customWidth="1"/>
    <col min="22" max="22" width="5.625" style="15" customWidth="1"/>
    <col min="23" max="23" width="25.5" style="15" customWidth="1"/>
    <col min="24" max="24" width="21.375" style="15" customWidth="1"/>
    <col min="25" max="25" width="24.375" style="15" customWidth="1"/>
    <col min="26" max="26" width="6.625" style="15" customWidth="1"/>
    <col min="27" max="16384" width="9" style="15"/>
  </cols>
  <sheetData>
    <row r="1" spans="1:26" ht="27.75" customHeight="1" thickBot="1">
      <c r="A1" s="44" t="s">
        <v>247</v>
      </c>
      <c r="B1" s="44"/>
      <c r="C1" s="45"/>
      <c r="D1" s="45"/>
      <c r="E1" s="45"/>
      <c r="F1" s="44"/>
      <c r="G1" s="45"/>
      <c r="H1" s="45"/>
      <c r="I1" s="45"/>
      <c r="J1" s="17"/>
      <c r="K1" s="19"/>
      <c r="L1" s="19"/>
      <c r="M1" s="19"/>
      <c r="N1" s="17"/>
      <c r="O1" s="19"/>
      <c r="P1" s="19"/>
      <c r="Q1" s="19"/>
      <c r="R1" s="17"/>
      <c r="S1" s="19"/>
      <c r="T1" s="19"/>
      <c r="U1" s="19"/>
      <c r="V1" s="17"/>
      <c r="W1" s="19"/>
      <c r="X1" s="19"/>
      <c r="Y1" s="19"/>
      <c r="Z1" s="19"/>
    </row>
    <row r="2" spans="1:26" ht="45" customHeight="1" thickBot="1">
      <c r="A2" s="44"/>
      <c r="B2" s="180" t="s">
        <v>251</v>
      </c>
      <c r="C2" s="181"/>
      <c r="D2" s="181"/>
      <c r="E2" s="181"/>
      <c r="F2" s="181"/>
      <c r="G2" s="182"/>
      <c r="H2" s="183"/>
      <c r="I2" s="45"/>
      <c r="J2" s="17"/>
      <c r="K2" s="19"/>
      <c r="L2" s="19"/>
      <c r="M2" s="19"/>
      <c r="N2" s="17"/>
      <c r="O2" s="19"/>
      <c r="P2" s="19"/>
      <c r="Q2" s="19"/>
      <c r="R2" s="17"/>
      <c r="S2" s="19"/>
      <c r="T2" s="19"/>
      <c r="U2" s="19"/>
      <c r="V2" s="17"/>
      <c r="W2" s="19"/>
      <c r="X2" s="19"/>
      <c r="Y2" s="19"/>
      <c r="Z2" s="19"/>
    </row>
    <row r="3" spans="1:26" ht="45" customHeight="1" thickBot="1">
      <c r="A3" s="44"/>
      <c r="B3" s="180" t="s">
        <v>252</v>
      </c>
      <c r="C3" s="181"/>
      <c r="D3" s="181"/>
      <c r="E3" s="181"/>
      <c r="F3" s="181"/>
      <c r="G3" s="182"/>
      <c r="H3" s="183"/>
      <c r="I3" s="45"/>
      <c r="J3" s="17"/>
      <c r="K3" s="19"/>
      <c r="L3" s="19"/>
      <c r="M3" s="19"/>
      <c r="N3" s="17"/>
      <c r="O3" s="19"/>
      <c r="P3" s="19"/>
      <c r="Q3" s="19"/>
      <c r="R3" s="17"/>
      <c r="S3" s="19"/>
      <c r="T3" s="19"/>
      <c r="U3" s="19"/>
      <c r="V3" s="17"/>
      <c r="W3" s="19"/>
      <c r="X3" s="19"/>
      <c r="Y3" s="19"/>
      <c r="Z3" s="19"/>
    </row>
    <row r="4" spans="1:26" ht="54.75" customHeight="1" thickTop="1">
      <c r="A4" s="45"/>
      <c r="B4" s="180" t="s">
        <v>244</v>
      </c>
      <c r="C4" s="181"/>
      <c r="D4" s="181"/>
      <c r="E4" s="181"/>
      <c r="F4" s="181"/>
      <c r="G4" s="152"/>
      <c r="H4" s="153"/>
      <c r="I4" s="46"/>
      <c r="J4" s="23"/>
      <c r="K4" s="169" t="s">
        <v>243</v>
      </c>
      <c r="L4" s="170"/>
      <c r="M4" s="170"/>
      <c r="N4" s="170"/>
      <c r="O4" s="170"/>
      <c r="P4" s="170"/>
      <c r="Q4" s="170"/>
      <c r="R4" s="170"/>
      <c r="S4" s="170"/>
      <c r="T4" s="170"/>
      <c r="U4" s="170"/>
      <c r="V4" s="170"/>
      <c r="W4" s="171"/>
      <c r="X4" s="23"/>
      <c r="Y4" s="21"/>
      <c r="Z4" s="19"/>
    </row>
    <row r="5" spans="1:26" ht="54.75" customHeight="1">
      <c r="A5" s="45"/>
      <c r="B5" s="163" t="s">
        <v>245</v>
      </c>
      <c r="C5" s="164"/>
      <c r="D5" s="164"/>
      <c r="E5" s="164"/>
      <c r="F5" s="164"/>
      <c r="G5" s="154"/>
      <c r="H5" s="155"/>
      <c r="I5" s="46"/>
      <c r="J5" s="23"/>
      <c r="K5" s="172"/>
      <c r="L5" s="173"/>
      <c r="M5" s="173"/>
      <c r="N5" s="173"/>
      <c r="O5" s="173"/>
      <c r="P5" s="173"/>
      <c r="Q5" s="173"/>
      <c r="R5" s="173"/>
      <c r="S5" s="173"/>
      <c r="T5" s="173"/>
      <c r="U5" s="173"/>
      <c r="V5" s="173"/>
      <c r="W5" s="174"/>
      <c r="X5" s="23"/>
      <c r="Y5" s="21"/>
      <c r="Z5" s="19"/>
    </row>
    <row r="6" spans="1:26" ht="54.75" customHeight="1">
      <c r="A6" s="45"/>
      <c r="B6" s="47"/>
      <c r="C6" s="165" t="s">
        <v>200</v>
      </c>
      <c r="D6" s="166"/>
      <c r="E6" s="166"/>
      <c r="F6" s="166"/>
      <c r="G6" s="156"/>
      <c r="H6" s="157"/>
      <c r="I6" s="46"/>
      <c r="J6" s="23"/>
      <c r="K6" s="172"/>
      <c r="L6" s="173"/>
      <c r="M6" s="173"/>
      <c r="N6" s="173"/>
      <c r="O6" s="173"/>
      <c r="P6" s="173"/>
      <c r="Q6" s="173"/>
      <c r="R6" s="173"/>
      <c r="S6" s="173"/>
      <c r="T6" s="173"/>
      <c r="U6" s="173"/>
      <c r="V6" s="173"/>
      <c r="W6" s="174"/>
      <c r="X6" s="23"/>
      <c r="Y6" s="21"/>
      <c r="Z6" s="19"/>
    </row>
    <row r="7" spans="1:26" ht="54.75" customHeight="1" thickBot="1">
      <c r="A7" s="45"/>
      <c r="B7" s="48"/>
      <c r="C7" s="167" t="str">
        <f>IF(G4="はい","Wi-Fi環境整備に要した費用（税込）を入力してください。","Wi-Fi環境整備に要した費用（税抜）を入力してください。")</f>
        <v>Wi-Fi環境整備に要した費用（税抜）を入力してください。</v>
      </c>
      <c r="D7" s="168"/>
      <c r="E7" s="168"/>
      <c r="F7" s="168"/>
      <c r="G7" s="161"/>
      <c r="H7" s="162"/>
      <c r="I7" s="46" t="s">
        <v>191</v>
      </c>
      <c r="J7" s="23"/>
      <c r="K7" s="175"/>
      <c r="L7" s="176"/>
      <c r="M7" s="176"/>
      <c r="N7" s="176"/>
      <c r="O7" s="176"/>
      <c r="P7" s="176"/>
      <c r="Q7" s="176"/>
      <c r="R7" s="176"/>
      <c r="S7" s="176"/>
      <c r="T7" s="176"/>
      <c r="U7" s="176"/>
      <c r="V7" s="176"/>
      <c r="W7" s="177"/>
      <c r="X7" s="23"/>
      <c r="Y7" s="21"/>
      <c r="Z7" s="19"/>
    </row>
    <row r="8" spans="1:26" ht="18" customHeight="1">
      <c r="A8" s="45"/>
      <c r="B8" s="49"/>
      <c r="C8" s="49"/>
      <c r="D8" s="49"/>
      <c r="E8" s="46"/>
      <c r="F8" s="49"/>
      <c r="G8" s="49"/>
      <c r="H8" s="49"/>
      <c r="I8" s="46"/>
      <c r="J8" s="20"/>
      <c r="K8" s="20"/>
      <c r="L8" s="20"/>
      <c r="M8" s="21"/>
      <c r="N8" s="20"/>
      <c r="O8" s="20"/>
      <c r="P8" s="20"/>
      <c r="Q8" s="21"/>
      <c r="R8" s="20"/>
      <c r="S8" s="20"/>
      <c r="T8" s="20"/>
      <c r="U8" s="21"/>
      <c r="V8" s="20"/>
      <c r="W8" s="20"/>
      <c r="X8" s="20"/>
      <c r="Y8" s="21"/>
      <c r="Z8" s="19"/>
    </row>
    <row r="9" spans="1:26" ht="29.25" customHeight="1">
      <c r="A9" s="50"/>
      <c r="B9" s="50" t="s">
        <v>241</v>
      </c>
      <c r="C9" s="51"/>
      <c r="D9" s="50"/>
      <c r="E9" s="50"/>
      <c r="F9" s="50"/>
      <c r="G9" s="51"/>
      <c r="H9" s="50"/>
      <c r="I9" s="50"/>
      <c r="J9" s="27"/>
      <c r="K9" s="28"/>
      <c r="L9" s="27"/>
      <c r="M9" s="27"/>
      <c r="N9" s="27"/>
      <c r="O9" s="28"/>
      <c r="P9" s="27"/>
      <c r="Q9" s="27"/>
      <c r="R9" s="27"/>
      <c r="S9" s="28"/>
      <c r="T9" s="27"/>
      <c r="U9" s="27"/>
      <c r="V9" s="27"/>
      <c r="W9" s="28"/>
      <c r="X9" s="27"/>
      <c r="Y9" s="27"/>
      <c r="Z9" s="22"/>
    </row>
    <row r="10" spans="1:26" ht="14.25" customHeight="1" thickBot="1">
      <c r="A10" s="45"/>
      <c r="B10" s="45"/>
      <c r="C10" s="52"/>
      <c r="D10" s="45"/>
      <c r="E10" s="45"/>
      <c r="F10" s="45"/>
      <c r="G10" s="52"/>
      <c r="H10" s="45"/>
      <c r="I10" s="45"/>
      <c r="J10" s="19"/>
      <c r="K10" s="29"/>
      <c r="L10" s="19"/>
      <c r="M10" s="19"/>
      <c r="N10" s="19"/>
      <c r="O10" s="29"/>
      <c r="P10" s="19"/>
      <c r="Q10" s="19"/>
      <c r="R10" s="19"/>
      <c r="S10" s="29"/>
      <c r="T10" s="19"/>
      <c r="U10" s="19"/>
      <c r="V10" s="19"/>
      <c r="W10" s="29"/>
      <c r="X10" s="19"/>
      <c r="Y10" s="19"/>
      <c r="Z10" s="22"/>
    </row>
    <row r="11" spans="1:26" ht="34.5" customHeight="1">
      <c r="A11" s="45"/>
      <c r="B11" s="53"/>
      <c r="C11" s="85" t="s">
        <v>180</v>
      </c>
      <c r="D11" s="54" t="s">
        <v>168</v>
      </c>
      <c r="E11" s="54" t="s">
        <v>169</v>
      </c>
      <c r="F11" s="55"/>
      <c r="G11" s="85" t="s">
        <v>180</v>
      </c>
      <c r="H11" s="54" t="s">
        <v>168</v>
      </c>
      <c r="I11" s="56" t="s">
        <v>169</v>
      </c>
      <c r="J11" s="25"/>
      <c r="K11" s="158" t="s">
        <v>226</v>
      </c>
      <c r="L11" s="158"/>
      <c r="M11" s="158"/>
      <c r="N11" s="158"/>
      <c r="O11" s="158"/>
      <c r="P11" s="26"/>
      <c r="Q11" s="26"/>
      <c r="R11" s="25"/>
      <c r="S11" s="26"/>
      <c r="T11" s="26"/>
      <c r="U11" s="26"/>
      <c r="V11" s="25"/>
      <c r="W11" s="19"/>
      <c r="X11" s="19"/>
      <c r="Y11" s="19"/>
      <c r="Z11" s="19"/>
    </row>
    <row r="12" spans="1:26" ht="66" customHeight="1">
      <c r="A12" s="45"/>
      <c r="B12" s="57" t="s">
        <v>167</v>
      </c>
      <c r="C12" s="104"/>
      <c r="D12" s="105"/>
      <c r="E12" s="106"/>
      <c r="F12" s="58" t="s">
        <v>181</v>
      </c>
      <c r="G12" s="104"/>
      <c r="H12" s="105"/>
      <c r="I12" s="113"/>
      <c r="J12" s="24"/>
      <c r="K12" s="88" t="str">
        <f>B12&amp;E12</f>
        <v>①</v>
      </c>
      <c r="L12" s="126" t="e">
        <f>'補助金額計算シート（非表示）'!B29</f>
        <v>#DIV/0!</v>
      </c>
      <c r="M12" s="88" t="str">
        <f>F12&amp;I12</f>
        <v>②</v>
      </c>
      <c r="N12" s="159" t="e">
        <f>'補助金額計算シート（非表示）'!E29</f>
        <v>#DIV/0!</v>
      </c>
      <c r="O12" s="160"/>
      <c r="P12" s="26"/>
      <c r="Q12" s="26"/>
      <c r="R12" s="24"/>
      <c r="S12" s="26"/>
      <c r="T12" s="26"/>
      <c r="U12" s="26"/>
      <c r="V12" s="24"/>
      <c r="W12" s="19"/>
      <c r="X12" s="19"/>
      <c r="Y12" s="19"/>
      <c r="Z12" s="19"/>
    </row>
    <row r="13" spans="1:26" ht="66" customHeight="1">
      <c r="A13" s="45"/>
      <c r="B13" s="57" t="s">
        <v>179</v>
      </c>
      <c r="C13" s="104"/>
      <c r="D13" s="105"/>
      <c r="E13" s="106"/>
      <c r="F13" s="58" t="s">
        <v>182</v>
      </c>
      <c r="G13" s="104"/>
      <c r="H13" s="105"/>
      <c r="I13" s="113"/>
      <c r="J13" s="18"/>
      <c r="K13" s="88" t="str">
        <f>B13&amp;E13</f>
        <v>③</v>
      </c>
      <c r="L13" s="126" t="e">
        <f>'補助金額計算シート（非表示）'!H29</f>
        <v>#DIV/0!</v>
      </c>
      <c r="M13" s="88" t="str">
        <f>F13&amp;I13</f>
        <v>④</v>
      </c>
      <c r="N13" s="159" t="e">
        <f>'補助金額計算シート（非表示）'!K29</f>
        <v>#DIV/0!</v>
      </c>
      <c r="O13" s="160"/>
      <c r="P13" s="26"/>
      <c r="Q13" s="26"/>
      <c r="R13" s="18"/>
      <c r="S13" s="26"/>
      <c r="T13" s="26"/>
      <c r="U13" s="26"/>
      <c r="V13" s="18"/>
      <c r="W13" s="19"/>
      <c r="X13" s="19"/>
      <c r="Y13" s="19"/>
      <c r="Z13" s="19"/>
    </row>
    <row r="14" spans="1:26" ht="66" customHeight="1" thickBot="1">
      <c r="A14" s="45"/>
      <c r="B14" s="59" t="s">
        <v>170</v>
      </c>
      <c r="C14" s="110"/>
      <c r="D14" s="111"/>
      <c r="E14" s="112"/>
      <c r="F14" s="60" t="s">
        <v>183</v>
      </c>
      <c r="G14" s="110"/>
      <c r="H14" s="111"/>
      <c r="I14" s="114"/>
      <c r="J14" s="18"/>
      <c r="K14" s="88" t="str">
        <f>B14&amp;E14</f>
        <v>⑤</v>
      </c>
      <c r="L14" s="126" t="e">
        <f>'補助金額計算シート（非表示）'!N29</f>
        <v>#DIV/0!</v>
      </c>
      <c r="M14" s="88" t="str">
        <f>F14&amp;I14</f>
        <v>⑥</v>
      </c>
      <c r="N14" s="159" t="e">
        <f>'補助金額計算シート（非表示）'!Q29</f>
        <v>#DIV/0!</v>
      </c>
      <c r="O14" s="160"/>
      <c r="P14" s="26"/>
      <c r="Q14" s="26"/>
      <c r="R14" s="18"/>
      <c r="S14" s="26"/>
      <c r="T14" s="26"/>
      <c r="U14" s="26"/>
      <c r="V14" s="18"/>
      <c r="W14" s="19"/>
      <c r="X14" s="19"/>
      <c r="Y14" s="19"/>
      <c r="Z14" s="19"/>
    </row>
    <row r="15" spans="1:26" ht="15" thickBo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29.25" customHeight="1">
      <c r="A16" s="19"/>
      <c r="B16" s="138" t="str">
        <f>IF(G4="はい","導入機器①　※税込価格を入力してください","導入機器①　※税抜価格を入力してください")</f>
        <v>導入機器①　※税抜価格を入力してください</v>
      </c>
      <c r="C16" s="139"/>
      <c r="D16" s="139"/>
      <c r="E16" s="140"/>
      <c r="F16" s="138" t="str">
        <f>IF(G4="はい","導入機器②　※税込価格を入力してください","導入機器②　※税抜価格を入力してください")</f>
        <v>導入機器②　※税抜価格を入力してください</v>
      </c>
      <c r="G16" s="139"/>
      <c r="H16" s="139"/>
      <c r="I16" s="140"/>
      <c r="J16" s="138" t="str">
        <f>IF(G4="はい","導入機器③　※税込価格を入力してください","導入機器③　※税抜価格を入力してください")</f>
        <v>導入機器③　※税抜価格を入力してください</v>
      </c>
      <c r="K16" s="139"/>
      <c r="L16" s="139"/>
      <c r="M16" s="140"/>
      <c r="N16" s="138" t="str">
        <f>IF(G4="はい","導入機器④　※税込価格を入力してください","導入機器④　※税抜価格を入力してください")</f>
        <v>導入機器④　※税抜価格を入力してください</v>
      </c>
      <c r="O16" s="139"/>
      <c r="P16" s="139"/>
      <c r="Q16" s="140"/>
      <c r="R16" s="138" t="str">
        <f>IF(G4="はい","導入機器⑤　※税込価格を入力してください","導入機器⑤　※税抜価格を入力してください")</f>
        <v>導入機器⑤　※税抜価格を入力してください</v>
      </c>
      <c r="S16" s="139"/>
      <c r="T16" s="139"/>
      <c r="U16" s="140"/>
      <c r="V16" s="138" t="str">
        <f>IF(G4="はい","導入機器⑥　※税込価格を入力してください","導入機器⑥　※税抜価格を入力してください")</f>
        <v>導入機器⑥　※税抜価格を入力してください</v>
      </c>
      <c r="W16" s="139"/>
      <c r="X16" s="139"/>
      <c r="Y16" s="140"/>
    </row>
    <row r="17" spans="1:26" ht="66" customHeight="1">
      <c r="A17" s="19"/>
      <c r="B17" s="61"/>
      <c r="C17" s="62">
        <f>D12</f>
        <v>0</v>
      </c>
      <c r="D17" s="119">
        <f>E12</f>
        <v>0</v>
      </c>
      <c r="E17" s="63"/>
      <c r="F17" s="61"/>
      <c r="G17" s="62">
        <f>H12</f>
        <v>0</v>
      </c>
      <c r="H17" s="119">
        <f>I12</f>
        <v>0</v>
      </c>
      <c r="I17" s="63"/>
      <c r="J17" s="61"/>
      <c r="K17" s="62">
        <f>D13</f>
        <v>0</v>
      </c>
      <c r="L17" s="119">
        <f>E13</f>
        <v>0</v>
      </c>
      <c r="M17" s="63"/>
      <c r="N17" s="61"/>
      <c r="O17" s="62">
        <f>H13</f>
        <v>0</v>
      </c>
      <c r="P17" s="119">
        <f>I13</f>
        <v>0</v>
      </c>
      <c r="Q17" s="63"/>
      <c r="R17" s="61"/>
      <c r="S17" s="62">
        <f>D14</f>
        <v>0</v>
      </c>
      <c r="T17" s="119">
        <f>E14</f>
        <v>0</v>
      </c>
      <c r="U17" s="63"/>
      <c r="V17" s="61"/>
      <c r="W17" s="62">
        <f>H14</f>
        <v>0</v>
      </c>
      <c r="X17" s="119">
        <f>I14</f>
        <v>0</v>
      </c>
      <c r="Y17" s="63"/>
    </row>
    <row r="18" spans="1:26" ht="55.5" customHeight="1" thickBot="1">
      <c r="A18" s="19"/>
      <c r="B18" s="133" t="s">
        <v>246</v>
      </c>
      <c r="C18" s="134"/>
      <c r="D18" s="134"/>
      <c r="E18" s="135"/>
      <c r="F18" s="133" t="s">
        <v>246</v>
      </c>
      <c r="G18" s="134"/>
      <c r="H18" s="134"/>
      <c r="I18" s="135"/>
      <c r="J18" s="133" t="s">
        <v>246</v>
      </c>
      <c r="K18" s="134"/>
      <c r="L18" s="134"/>
      <c r="M18" s="135"/>
      <c r="N18" s="133" t="s">
        <v>246</v>
      </c>
      <c r="O18" s="134"/>
      <c r="P18" s="134"/>
      <c r="Q18" s="135"/>
      <c r="R18" s="133" t="s">
        <v>246</v>
      </c>
      <c r="S18" s="134"/>
      <c r="T18" s="134"/>
      <c r="U18" s="135"/>
      <c r="V18" s="133" t="s">
        <v>246</v>
      </c>
      <c r="W18" s="134"/>
      <c r="X18" s="134"/>
      <c r="Y18" s="135"/>
    </row>
    <row r="19" spans="1:26" ht="39.75" customHeight="1">
      <c r="A19" s="19"/>
      <c r="B19" s="64"/>
      <c r="C19" s="65" t="s">
        <v>173</v>
      </c>
      <c r="D19" s="115"/>
      <c r="E19" s="66" t="s">
        <v>163</v>
      </c>
      <c r="F19" s="64"/>
      <c r="G19" s="65" t="s">
        <v>173</v>
      </c>
      <c r="H19" s="115"/>
      <c r="I19" s="66" t="s">
        <v>163</v>
      </c>
      <c r="J19" s="64"/>
      <c r="K19" s="65" t="s">
        <v>173</v>
      </c>
      <c r="L19" s="120"/>
      <c r="M19" s="66" t="s">
        <v>163</v>
      </c>
      <c r="N19" s="64"/>
      <c r="O19" s="65" t="s">
        <v>173</v>
      </c>
      <c r="P19" s="120"/>
      <c r="Q19" s="66" t="s">
        <v>163</v>
      </c>
      <c r="R19" s="64"/>
      <c r="S19" s="65" t="s">
        <v>173</v>
      </c>
      <c r="T19" s="120"/>
      <c r="U19" s="66" t="s">
        <v>163</v>
      </c>
      <c r="V19" s="64"/>
      <c r="W19" s="65" t="s">
        <v>173</v>
      </c>
      <c r="X19" s="120"/>
      <c r="Y19" s="66" t="s">
        <v>163</v>
      </c>
    </row>
    <row r="20" spans="1:26" ht="22.5" customHeight="1">
      <c r="A20" s="19"/>
      <c r="B20" s="64"/>
      <c r="C20" s="67" t="s">
        <v>171</v>
      </c>
      <c r="D20" s="116"/>
      <c r="E20" s="66" t="s">
        <v>164</v>
      </c>
      <c r="F20" s="64"/>
      <c r="G20" s="67" t="s">
        <v>171</v>
      </c>
      <c r="H20" s="116"/>
      <c r="I20" s="66" t="s">
        <v>164</v>
      </c>
      <c r="J20" s="64"/>
      <c r="K20" s="67" t="s">
        <v>171</v>
      </c>
      <c r="L20" s="121"/>
      <c r="M20" s="66" t="s">
        <v>164</v>
      </c>
      <c r="N20" s="64"/>
      <c r="O20" s="67" t="s">
        <v>171</v>
      </c>
      <c r="P20" s="121"/>
      <c r="Q20" s="66" t="s">
        <v>164</v>
      </c>
      <c r="R20" s="64"/>
      <c r="S20" s="67" t="s">
        <v>171</v>
      </c>
      <c r="T20" s="121"/>
      <c r="U20" s="66" t="s">
        <v>164</v>
      </c>
      <c r="V20" s="64"/>
      <c r="W20" s="67" t="s">
        <v>171</v>
      </c>
      <c r="X20" s="121"/>
      <c r="Y20" s="66" t="s">
        <v>164</v>
      </c>
    </row>
    <row r="21" spans="1:26" ht="30" customHeight="1">
      <c r="A21" s="19"/>
      <c r="B21" s="64"/>
      <c r="C21" s="86" t="s">
        <v>202</v>
      </c>
      <c r="D21" s="130">
        <f>D38</f>
        <v>0</v>
      </c>
      <c r="E21" s="66" t="s">
        <v>163</v>
      </c>
      <c r="F21" s="64"/>
      <c r="G21" s="86" t="s">
        <v>201</v>
      </c>
      <c r="H21" s="130">
        <f>H38</f>
        <v>0</v>
      </c>
      <c r="I21" s="66" t="s">
        <v>163</v>
      </c>
      <c r="J21" s="64"/>
      <c r="K21" s="86" t="s">
        <v>201</v>
      </c>
      <c r="L21" s="131">
        <f>L38</f>
        <v>0</v>
      </c>
      <c r="M21" s="66" t="s">
        <v>163</v>
      </c>
      <c r="N21" s="64"/>
      <c r="O21" s="86" t="s">
        <v>201</v>
      </c>
      <c r="P21" s="131">
        <f>P38</f>
        <v>0</v>
      </c>
      <c r="Q21" s="66" t="s">
        <v>163</v>
      </c>
      <c r="R21" s="64"/>
      <c r="S21" s="86" t="s">
        <v>201</v>
      </c>
      <c r="T21" s="131">
        <f>T38</f>
        <v>0</v>
      </c>
      <c r="U21" s="66" t="s">
        <v>163</v>
      </c>
      <c r="V21" s="64"/>
      <c r="W21" s="86" t="s">
        <v>201</v>
      </c>
      <c r="X21" s="131">
        <f>X38</f>
        <v>0</v>
      </c>
      <c r="Y21" s="66" t="s">
        <v>163</v>
      </c>
      <c r="Z21" s="16"/>
    </row>
    <row r="22" spans="1:26" ht="30" customHeight="1">
      <c r="A22" s="19"/>
      <c r="B22" s="64"/>
      <c r="C22" s="67" t="s">
        <v>172</v>
      </c>
      <c r="D22" s="117"/>
      <c r="E22" s="66" t="s">
        <v>163</v>
      </c>
      <c r="F22" s="64"/>
      <c r="G22" s="67" t="s">
        <v>172</v>
      </c>
      <c r="H22" s="117"/>
      <c r="I22" s="66" t="s">
        <v>163</v>
      </c>
      <c r="J22" s="64"/>
      <c r="K22" s="67" t="s">
        <v>172</v>
      </c>
      <c r="L22" s="122"/>
      <c r="M22" s="66" t="s">
        <v>163</v>
      </c>
      <c r="N22" s="64"/>
      <c r="O22" s="67" t="s">
        <v>172</v>
      </c>
      <c r="P22" s="122"/>
      <c r="Q22" s="66" t="s">
        <v>163</v>
      </c>
      <c r="R22" s="64"/>
      <c r="S22" s="67" t="s">
        <v>172</v>
      </c>
      <c r="T22" s="122"/>
      <c r="U22" s="66" t="s">
        <v>163</v>
      </c>
      <c r="V22" s="64"/>
      <c r="W22" s="67" t="s">
        <v>172</v>
      </c>
      <c r="X22" s="122"/>
      <c r="Y22" s="66" t="s">
        <v>163</v>
      </c>
      <c r="Z22" s="16"/>
    </row>
    <row r="23" spans="1:26" ht="30" customHeight="1">
      <c r="A23" s="19"/>
      <c r="B23" s="64"/>
      <c r="C23" s="67" t="s">
        <v>174</v>
      </c>
      <c r="D23" s="117"/>
      <c r="E23" s="66" t="s">
        <v>163</v>
      </c>
      <c r="F23" s="64"/>
      <c r="G23" s="67" t="s">
        <v>174</v>
      </c>
      <c r="H23" s="117"/>
      <c r="I23" s="66" t="s">
        <v>163</v>
      </c>
      <c r="J23" s="64"/>
      <c r="K23" s="67" t="s">
        <v>174</v>
      </c>
      <c r="L23" s="122"/>
      <c r="M23" s="66" t="s">
        <v>163</v>
      </c>
      <c r="N23" s="64"/>
      <c r="O23" s="67" t="s">
        <v>174</v>
      </c>
      <c r="P23" s="122"/>
      <c r="Q23" s="66" t="s">
        <v>163</v>
      </c>
      <c r="R23" s="64"/>
      <c r="S23" s="67" t="s">
        <v>174</v>
      </c>
      <c r="T23" s="122"/>
      <c r="U23" s="66" t="s">
        <v>163</v>
      </c>
      <c r="V23" s="64"/>
      <c r="W23" s="67" t="s">
        <v>174</v>
      </c>
      <c r="X23" s="122"/>
      <c r="Y23" s="66" t="s">
        <v>163</v>
      </c>
      <c r="Z23" s="16"/>
    </row>
    <row r="24" spans="1:26" ht="60" customHeight="1" thickBot="1">
      <c r="A24" s="19"/>
      <c r="B24" s="64"/>
      <c r="C24" s="68" t="s">
        <v>178</v>
      </c>
      <c r="D24" s="118">
        <f>D19*D20+D21+D22-D23</f>
        <v>0</v>
      </c>
      <c r="E24" s="69" t="s">
        <v>230</v>
      </c>
      <c r="F24" s="64"/>
      <c r="G24" s="68" t="s">
        <v>178</v>
      </c>
      <c r="H24" s="118">
        <f>H19*H20+H21+H22-H23</f>
        <v>0</v>
      </c>
      <c r="I24" s="69" t="s">
        <v>231</v>
      </c>
      <c r="J24" s="64"/>
      <c r="K24" s="68" t="s">
        <v>178</v>
      </c>
      <c r="L24" s="118">
        <f>L19*L20+L21+L22-L23</f>
        <v>0</v>
      </c>
      <c r="M24" s="69" t="s">
        <v>231</v>
      </c>
      <c r="N24" s="64"/>
      <c r="O24" s="68" t="s">
        <v>178</v>
      </c>
      <c r="P24" s="118">
        <f>P19*P20+P21+P22-P23</f>
        <v>0</v>
      </c>
      <c r="Q24" s="69" t="s">
        <v>231</v>
      </c>
      <c r="R24" s="64"/>
      <c r="S24" s="68" t="s">
        <v>178</v>
      </c>
      <c r="T24" s="118">
        <f>T19*T20+T21+T22-T23</f>
        <v>0</v>
      </c>
      <c r="U24" s="69" t="s">
        <v>231</v>
      </c>
      <c r="V24" s="64"/>
      <c r="W24" s="68" t="s">
        <v>178</v>
      </c>
      <c r="X24" s="118">
        <f>X19*X20+X21+X22-X23</f>
        <v>0</v>
      </c>
      <c r="Y24" s="69" t="s">
        <v>231</v>
      </c>
      <c r="Z24" s="16"/>
    </row>
    <row r="25" spans="1:26" ht="34.5" customHeight="1" thickBot="1">
      <c r="A25" s="19"/>
      <c r="B25" s="47" t="s">
        <v>184</v>
      </c>
      <c r="C25" s="46"/>
      <c r="D25" s="46"/>
      <c r="E25" s="69"/>
      <c r="F25" s="61" t="s">
        <v>185</v>
      </c>
      <c r="G25" s="46"/>
      <c r="H25" s="46"/>
      <c r="I25" s="69"/>
      <c r="J25" s="61" t="s">
        <v>186</v>
      </c>
      <c r="K25" s="46"/>
      <c r="L25" s="46"/>
      <c r="M25" s="69"/>
      <c r="N25" s="61" t="s">
        <v>187</v>
      </c>
      <c r="O25" s="46"/>
      <c r="P25" s="46"/>
      <c r="Q25" s="69"/>
      <c r="R25" s="61" t="s">
        <v>188</v>
      </c>
      <c r="S25" s="46"/>
      <c r="T25" s="46"/>
      <c r="U25" s="69"/>
      <c r="V25" s="61" t="s">
        <v>185</v>
      </c>
      <c r="W25" s="46"/>
      <c r="X25" s="46"/>
      <c r="Y25" s="69"/>
    </row>
    <row r="26" spans="1:26" ht="23.25" customHeight="1">
      <c r="A26" s="19"/>
      <c r="B26" s="64"/>
      <c r="C26" s="136" t="s">
        <v>165</v>
      </c>
      <c r="D26" s="108"/>
      <c r="E26" s="66" t="s">
        <v>203</v>
      </c>
      <c r="F26" s="64"/>
      <c r="G26" s="136" t="s">
        <v>165</v>
      </c>
      <c r="H26" s="108"/>
      <c r="I26" s="66" t="s">
        <v>203</v>
      </c>
      <c r="J26" s="64"/>
      <c r="K26" s="136" t="s">
        <v>165</v>
      </c>
      <c r="L26" s="97"/>
      <c r="M26" s="66" t="s">
        <v>203</v>
      </c>
      <c r="N26" s="64"/>
      <c r="O26" s="136" t="s">
        <v>165</v>
      </c>
      <c r="P26" s="97"/>
      <c r="Q26" s="66" t="s">
        <v>203</v>
      </c>
      <c r="R26" s="64"/>
      <c r="S26" s="136" t="s">
        <v>165</v>
      </c>
      <c r="T26" s="97"/>
      <c r="U26" s="66" t="s">
        <v>203</v>
      </c>
      <c r="V26" s="64"/>
      <c r="W26" s="136" t="s">
        <v>165</v>
      </c>
      <c r="X26" s="97"/>
      <c r="Y26" s="66" t="s">
        <v>203</v>
      </c>
    </row>
    <row r="27" spans="1:26" ht="23.25" customHeight="1">
      <c r="A27" s="19"/>
      <c r="B27" s="64"/>
      <c r="C27" s="137"/>
      <c r="D27" s="117"/>
      <c r="E27" s="66" t="s">
        <v>163</v>
      </c>
      <c r="F27" s="64"/>
      <c r="G27" s="137"/>
      <c r="H27" s="117"/>
      <c r="I27" s="66" t="s">
        <v>163</v>
      </c>
      <c r="J27" s="64"/>
      <c r="K27" s="137"/>
      <c r="L27" s="122"/>
      <c r="M27" s="66" t="s">
        <v>163</v>
      </c>
      <c r="N27" s="64"/>
      <c r="O27" s="137"/>
      <c r="P27" s="122"/>
      <c r="Q27" s="66" t="s">
        <v>163</v>
      </c>
      <c r="R27" s="64"/>
      <c r="S27" s="137"/>
      <c r="T27" s="122"/>
      <c r="U27" s="66" t="s">
        <v>163</v>
      </c>
      <c r="V27" s="64"/>
      <c r="W27" s="137"/>
      <c r="X27" s="122"/>
      <c r="Y27" s="66" t="s">
        <v>163</v>
      </c>
    </row>
    <row r="28" spans="1:26" ht="23.25" customHeight="1">
      <c r="A28" s="19"/>
      <c r="B28" s="64"/>
      <c r="C28" s="137"/>
      <c r="D28" s="116"/>
      <c r="E28" s="66" t="s">
        <v>164</v>
      </c>
      <c r="F28" s="64"/>
      <c r="G28" s="137"/>
      <c r="H28" s="116"/>
      <c r="I28" s="66" t="s">
        <v>164</v>
      </c>
      <c r="J28" s="64"/>
      <c r="K28" s="137"/>
      <c r="L28" s="121"/>
      <c r="M28" s="66" t="s">
        <v>164</v>
      </c>
      <c r="N28" s="64"/>
      <c r="O28" s="137"/>
      <c r="P28" s="121"/>
      <c r="Q28" s="66" t="s">
        <v>164</v>
      </c>
      <c r="R28" s="64"/>
      <c r="S28" s="137"/>
      <c r="T28" s="121"/>
      <c r="U28" s="66" t="s">
        <v>164</v>
      </c>
      <c r="V28" s="64"/>
      <c r="W28" s="137"/>
      <c r="X28" s="121"/>
      <c r="Y28" s="66" t="s">
        <v>164</v>
      </c>
    </row>
    <row r="29" spans="1:26" ht="23.25" customHeight="1">
      <c r="A29" s="19"/>
      <c r="B29" s="64"/>
      <c r="C29" s="137" t="s">
        <v>166</v>
      </c>
      <c r="D29" s="109"/>
      <c r="E29" s="66" t="s">
        <v>203</v>
      </c>
      <c r="F29" s="64"/>
      <c r="G29" s="137" t="s">
        <v>166</v>
      </c>
      <c r="H29" s="109"/>
      <c r="I29" s="66" t="s">
        <v>203</v>
      </c>
      <c r="J29" s="64"/>
      <c r="K29" s="137" t="s">
        <v>166</v>
      </c>
      <c r="L29" s="98"/>
      <c r="M29" s="66" t="s">
        <v>203</v>
      </c>
      <c r="N29" s="64"/>
      <c r="O29" s="137" t="s">
        <v>166</v>
      </c>
      <c r="P29" s="98"/>
      <c r="Q29" s="66" t="s">
        <v>203</v>
      </c>
      <c r="R29" s="64"/>
      <c r="S29" s="137" t="s">
        <v>166</v>
      </c>
      <c r="T29" s="98"/>
      <c r="U29" s="66" t="s">
        <v>203</v>
      </c>
      <c r="V29" s="64"/>
      <c r="W29" s="137" t="s">
        <v>166</v>
      </c>
      <c r="X29" s="98"/>
      <c r="Y29" s="66" t="s">
        <v>203</v>
      </c>
    </row>
    <row r="30" spans="1:26" ht="23.25" customHeight="1">
      <c r="A30" s="19"/>
      <c r="B30" s="64"/>
      <c r="C30" s="137"/>
      <c r="D30" s="117"/>
      <c r="E30" s="66" t="s">
        <v>163</v>
      </c>
      <c r="F30" s="64"/>
      <c r="G30" s="137"/>
      <c r="H30" s="117"/>
      <c r="I30" s="66" t="s">
        <v>163</v>
      </c>
      <c r="J30" s="64"/>
      <c r="K30" s="137"/>
      <c r="L30" s="122"/>
      <c r="M30" s="66" t="s">
        <v>163</v>
      </c>
      <c r="N30" s="64"/>
      <c r="O30" s="137"/>
      <c r="P30" s="122"/>
      <c r="Q30" s="66" t="s">
        <v>163</v>
      </c>
      <c r="R30" s="64"/>
      <c r="S30" s="137"/>
      <c r="T30" s="122"/>
      <c r="U30" s="66" t="s">
        <v>163</v>
      </c>
      <c r="V30" s="64"/>
      <c r="W30" s="137"/>
      <c r="X30" s="122"/>
      <c r="Y30" s="66" t="s">
        <v>163</v>
      </c>
    </row>
    <row r="31" spans="1:26" ht="23.25" customHeight="1">
      <c r="A31" s="19"/>
      <c r="B31" s="64"/>
      <c r="C31" s="137"/>
      <c r="D31" s="116"/>
      <c r="E31" s="66" t="s">
        <v>164</v>
      </c>
      <c r="F31" s="64"/>
      <c r="G31" s="137"/>
      <c r="H31" s="116"/>
      <c r="I31" s="66" t="s">
        <v>164</v>
      </c>
      <c r="J31" s="64"/>
      <c r="K31" s="137"/>
      <c r="L31" s="121"/>
      <c r="M31" s="66" t="s">
        <v>164</v>
      </c>
      <c r="N31" s="64"/>
      <c r="O31" s="137"/>
      <c r="P31" s="121"/>
      <c r="Q31" s="66" t="s">
        <v>164</v>
      </c>
      <c r="R31" s="64"/>
      <c r="S31" s="137"/>
      <c r="T31" s="121"/>
      <c r="U31" s="66" t="s">
        <v>164</v>
      </c>
      <c r="V31" s="64"/>
      <c r="W31" s="137"/>
      <c r="X31" s="121"/>
      <c r="Y31" s="66" t="s">
        <v>164</v>
      </c>
    </row>
    <row r="32" spans="1:26" ht="23.25" customHeight="1">
      <c r="A32" s="19"/>
      <c r="B32" s="64"/>
      <c r="C32" s="137" t="s">
        <v>175</v>
      </c>
      <c r="D32" s="109"/>
      <c r="E32" s="66" t="s">
        <v>203</v>
      </c>
      <c r="F32" s="64"/>
      <c r="G32" s="137" t="s">
        <v>175</v>
      </c>
      <c r="H32" s="109"/>
      <c r="I32" s="66" t="s">
        <v>203</v>
      </c>
      <c r="J32" s="64"/>
      <c r="K32" s="137" t="s">
        <v>175</v>
      </c>
      <c r="L32" s="98"/>
      <c r="M32" s="66" t="s">
        <v>203</v>
      </c>
      <c r="N32" s="64"/>
      <c r="O32" s="137" t="s">
        <v>175</v>
      </c>
      <c r="P32" s="98"/>
      <c r="Q32" s="66" t="s">
        <v>203</v>
      </c>
      <c r="R32" s="64"/>
      <c r="S32" s="137" t="s">
        <v>175</v>
      </c>
      <c r="T32" s="98"/>
      <c r="U32" s="66" t="s">
        <v>203</v>
      </c>
      <c r="V32" s="64"/>
      <c r="W32" s="137" t="s">
        <v>175</v>
      </c>
      <c r="X32" s="98"/>
      <c r="Y32" s="66" t="s">
        <v>203</v>
      </c>
    </row>
    <row r="33" spans="1:26" ht="23.25" customHeight="1">
      <c r="A33" s="19"/>
      <c r="B33" s="64"/>
      <c r="C33" s="137"/>
      <c r="D33" s="117"/>
      <c r="E33" s="66" t="s">
        <v>163</v>
      </c>
      <c r="F33" s="64"/>
      <c r="G33" s="137"/>
      <c r="H33" s="117"/>
      <c r="I33" s="66" t="s">
        <v>163</v>
      </c>
      <c r="J33" s="64"/>
      <c r="K33" s="137"/>
      <c r="L33" s="122"/>
      <c r="M33" s="66" t="s">
        <v>163</v>
      </c>
      <c r="N33" s="64"/>
      <c r="O33" s="137"/>
      <c r="P33" s="122"/>
      <c r="Q33" s="66" t="s">
        <v>163</v>
      </c>
      <c r="R33" s="64"/>
      <c r="S33" s="137"/>
      <c r="T33" s="122"/>
      <c r="U33" s="66" t="s">
        <v>163</v>
      </c>
      <c r="V33" s="64"/>
      <c r="W33" s="137"/>
      <c r="X33" s="122"/>
      <c r="Y33" s="66" t="s">
        <v>163</v>
      </c>
    </row>
    <row r="34" spans="1:26" ht="23.25" customHeight="1">
      <c r="A34" s="19"/>
      <c r="B34" s="64"/>
      <c r="C34" s="137"/>
      <c r="D34" s="116"/>
      <c r="E34" s="66" t="s">
        <v>164</v>
      </c>
      <c r="F34" s="64"/>
      <c r="G34" s="137"/>
      <c r="H34" s="116"/>
      <c r="I34" s="66" t="s">
        <v>164</v>
      </c>
      <c r="J34" s="64"/>
      <c r="K34" s="137"/>
      <c r="L34" s="121"/>
      <c r="M34" s="66" t="s">
        <v>164</v>
      </c>
      <c r="N34" s="64"/>
      <c r="O34" s="137"/>
      <c r="P34" s="121"/>
      <c r="Q34" s="66" t="s">
        <v>164</v>
      </c>
      <c r="R34" s="64"/>
      <c r="S34" s="137"/>
      <c r="T34" s="121"/>
      <c r="U34" s="66" t="s">
        <v>164</v>
      </c>
      <c r="V34" s="64"/>
      <c r="W34" s="137"/>
      <c r="X34" s="121"/>
      <c r="Y34" s="66" t="s">
        <v>164</v>
      </c>
    </row>
    <row r="35" spans="1:26" ht="23.25" customHeight="1">
      <c r="A35" s="19"/>
      <c r="B35" s="64"/>
      <c r="C35" s="137" t="s">
        <v>176</v>
      </c>
      <c r="D35" s="109"/>
      <c r="E35" s="66" t="s">
        <v>203</v>
      </c>
      <c r="F35" s="64"/>
      <c r="G35" s="137" t="s">
        <v>176</v>
      </c>
      <c r="H35" s="109"/>
      <c r="I35" s="66" t="s">
        <v>203</v>
      </c>
      <c r="J35" s="64"/>
      <c r="K35" s="137" t="s">
        <v>176</v>
      </c>
      <c r="L35" s="98"/>
      <c r="M35" s="66" t="s">
        <v>203</v>
      </c>
      <c r="N35" s="64"/>
      <c r="O35" s="137" t="s">
        <v>176</v>
      </c>
      <c r="P35" s="98"/>
      <c r="Q35" s="66" t="s">
        <v>203</v>
      </c>
      <c r="R35" s="64"/>
      <c r="S35" s="137" t="s">
        <v>176</v>
      </c>
      <c r="T35" s="98"/>
      <c r="U35" s="66" t="s">
        <v>203</v>
      </c>
      <c r="V35" s="64"/>
      <c r="W35" s="137" t="s">
        <v>176</v>
      </c>
      <c r="X35" s="98"/>
      <c r="Y35" s="66" t="s">
        <v>203</v>
      </c>
    </row>
    <row r="36" spans="1:26" ht="23.25" customHeight="1">
      <c r="A36" s="19"/>
      <c r="B36" s="64"/>
      <c r="C36" s="137"/>
      <c r="D36" s="117"/>
      <c r="E36" s="66" t="s">
        <v>163</v>
      </c>
      <c r="F36" s="64"/>
      <c r="G36" s="137"/>
      <c r="H36" s="117"/>
      <c r="I36" s="66" t="s">
        <v>163</v>
      </c>
      <c r="J36" s="64"/>
      <c r="K36" s="137"/>
      <c r="L36" s="122"/>
      <c r="M36" s="66" t="s">
        <v>163</v>
      </c>
      <c r="N36" s="64"/>
      <c r="O36" s="137"/>
      <c r="P36" s="122"/>
      <c r="Q36" s="66" t="s">
        <v>163</v>
      </c>
      <c r="R36" s="64"/>
      <c r="S36" s="137"/>
      <c r="T36" s="122"/>
      <c r="U36" s="66" t="s">
        <v>163</v>
      </c>
      <c r="V36" s="64"/>
      <c r="W36" s="137"/>
      <c r="X36" s="122"/>
      <c r="Y36" s="66" t="s">
        <v>163</v>
      </c>
    </row>
    <row r="37" spans="1:26" ht="23.25" customHeight="1">
      <c r="A37" s="19"/>
      <c r="B37" s="64"/>
      <c r="C37" s="137"/>
      <c r="D37" s="123"/>
      <c r="E37" s="66" t="s">
        <v>164</v>
      </c>
      <c r="F37" s="64"/>
      <c r="G37" s="137"/>
      <c r="H37" s="123"/>
      <c r="I37" s="66" t="s">
        <v>164</v>
      </c>
      <c r="J37" s="64"/>
      <c r="K37" s="137"/>
      <c r="L37" s="125"/>
      <c r="M37" s="66" t="s">
        <v>164</v>
      </c>
      <c r="N37" s="64"/>
      <c r="O37" s="137"/>
      <c r="P37" s="125"/>
      <c r="Q37" s="66" t="s">
        <v>164</v>
      </c>
      <c r="R37" s="64"/>
      <c r="S37" s="137"/>
      <c r="T37" s="125"/>
      <c r="U37" s="66" t="s">
        <v>164</v>
      </c>
      <c r="V37" s="64"/>
      <c r="W37" s="137"/>
      <c r="X37" s="125"/>
      <c r="Y37" s="66" t="s">
        <v>164</v>
      </c>
    </row>
    <row r="38" spans="1:26" ht="27.75" customHeight="1" thickBot="1">
      <c r="A38" s="19"/>
      <c r="B38" s="64"/>
      <c r="C38" s="68" t="s">
        <v>177</v>
      </c>
      <c r="D38" s="124">
        <f>D27*D28+D30*D31+D33*D34+D36*D37</f>
        <v>0</v>
      </c>
      <c r="E38" s="70"/>
      <c r="F38" s="64"/>
      <c r="G38" s="68" t="s">
        <v>177</v>
      </c>
      <c r="H38" s="124">
        <f>H27*H28+H30*H31+H33*H34+H36*H37</f>
        <v>0</v>
      </c>
      <c r="I38" s="70"/>
      <c r="J38" s="64"/>
      <c r="K38" s="68" t="s">
        <v>177</v>
      </c>
      <c r="L38" s="124">
        <f>L27*L28+L30*L31+L33*L34+L36*L37</f>
        <v>0</v>
      </c>
      <c r="M38" s="70"/>
      <c r="N38" s="64"/>
      <c r="O38" s="68" t="s">
        <v>177</v>
      </c>
      <c r="P38" s="124">
        <f>P27*P28+P30*P31+P33*P34+P36*P37</f>
        <v>0</v>
      </c>
      <c r="Q38" s="70"/>
      <c r="R38" s="64"/>
      <c r="S38" s="68" t="s">
        <v>177</v>
      </c>
      <c r="T38" s="124">
        <f>T27*T28+T30*T31+T33*T34+T36*T37</f>
        <v>0</v>
      </c>
      <c r="U38" s="70"/>
      <c r="V38" s="64"/>
      <c r="W38" s="68" t="s">
        <v>177</v>
      </c>
      <c r="X38" s="124">
        <f>X27*X28+X30*X31+X33*X34+X36*X37</f>
        <v>0</v>
      </c>
      <c r="Y38" s="70"/>
    </row>
    <row r="39" spans="1:26" ht="31.5" customHeight="1" thickBot="1">
      <c r="A39" s="19"/>
      <c r="B39" s="64" t="s">
        <v>189</v>
      </c>
      <c r="C39" s="49"/>
      <c r="D39" s="71"/>
      <c r="E39" s="70"/>
      <c r="F39" s="64" t="s">
        <v>192</v>
      </c>
      <c r="G39" s="49"/>
      <c r="H39" s="71"/>
      <c r="I39" s="70"/>
      <c r="J39" s="64" t="s">
        <v>193</v>
      </c>
      <c r="K39" s="49"/>
      <c r="L39" s="71"/>
      <c r="M39" s="70"/>
      <c r="N39" s="64" t="s">
        <v>194</v>
      </c>
      <c r="O39" s="49"/>
      <c r="P39" s="71"/>
      <c r="Q39" s="70"/>
      <c r="R39" s="64" t="s">
        <v>195</v>
      </c>
      <c r="S39" s="49"/>
      <c r="T39" s="71"/>
      <c r="U39" s="70"/>
      <c r="V39" s="64" t="s">
        <v>196</v>
      </c>
      <c r="W39" s="49"/>
      <c r="X39" s="71"/>
      <c r="Y39" s="70"/>
    </row>
    <row r="40" spans="1:26" ht="28.5" customHeight="1" thickBot="1">
      <c r="A40" s="19"/>
      <c r="B40" s="64"/>
      <c r="C40" s="72" t="s">
        <v>190</v>
      </c>
      <c r="D40" s="107"/>
      <c r="E40" s="70"/>
      <c r="F40" s="64"/>
      <c r="G40" s="72" t="s">
        <v>190</v>
      </c>
      <c r="H40" s="107"/>
      <c r="I40" s="70"/>
      <c r="J40" s="64"/>
      <c r="K40" s="72" t="s">
        <v>190</v>
      </c>
      <c r="L40" s="99"/>
      <c r="M40" s="70"/>
      <c r="N40" s="64"/>
      <c r="O40" s="72" t="s">
        <v>190</v>
      </c>
      <c r="P40" s="99"/>
      <c r="Q40" s="70"/>
      <c r="R40" s="64"/>
      <c r="S40" s="72" t="s">
        <v>190</v>
      </c>
      <c r="T40" s="99"/>
      <c r="U40" s="70"/>
      <c r="V40" s="64"/>
      <c r="W40" s="72" t="s">
        <v>190</v>
      </c>
      <c r="X40" s="99"/>
      <c r="Y40" s="70"/>
    </row>
    <row r="41" spans="1:26" ht="14.25" customHeight="1" thickBot="1">
      <c r="A41" s="19"/>
      <c r="B41" s="73"/>
      <c r="C41" s="74"/>
      <c r="D41" s="74"/>
      <c r="E41" s="75"/>
      <c r="F41" s="73"/>
      <c r="G41" s="74"/>
      <c r="H41" s="74"/>
      <c r="I41" s="75"/>
      <c r="J41" s="73"/>
      <c r="K41" s="74"/>
      <c r="L41" s="74"/>
      <c r="M41" s="75"/>
      <c r="N41" s="73"/>
      <c r="O41" s="74"/>
      <c r="P41" s="74"/>
      <c r="Q41" s="75"/>
      <c r="R41" s="73"/>
      <c r="S41" s="74"/>
      <c r="T41" s="74"/>
      <c r="U41" s="75"/>
      <c r="V41" s="73"/>
      <c r="W41" s="74"/>
      <c r="X41" s="74"/>
      <c r="Y41" s="75"/>
    </row>
    <row r="42" spans="1:26" ht="14.25" customHeight="1">
      <c r="A42" s="19"/>
      <c r="B42" s="26"/>
      <c r="C42" s="30"/>
      <c r="D42" s="30"/>
      <c r="E42" s="30"/>
      <c r="F42" s="26"/>
      <c r="G42" s="30"/>
      <c r="H42" s="30"/>
      <c r="I42" s="30"/>
      <c r="J42" s="26"/>
      <c r="K42" s="30"/>
      <c r="L42" s="30"/>
      <c r="M42" s="30"/>
      <c r="N42" s="26"/>
      <c r="O42" s="30"/>
      <c r="P42" s="30"/>
      <c r="Q42" s="30"/>
      <c r="R42" s="26"/>
      <c r="S42" s="30"/>
      <c r="T42" s="30"/>
      <c r="U42" s="30"/>
      <c r="V42" s="26"/>
      <c r="W42" s="30"/>
      <c r="X42" s="30"/>
      <c r="Y42" s="30"/>
    </row>
    <row r="43" spans="1:26" ht="29.25" customHeight="1">
      <c r="A43" s="27"/>
      <c r="B43" s="76" t="s">
        <v>199</v>
      </c>
      <c r="C43" s="51"/>
      <c r="D43" s="76"/>
      <c r="E43" s="76"/>
      <c r="F43" s="76"/>
      <c r="G43" s="51"/>
      <c r="H43" s="76"/>
      <c r="I43" s="76"/>
      <c r="J43" s="76"/>
      <c r="K43" s="51"/>
      <c r="L43" s="76"/>
      <c r="M43" s="76"/>
      <c r="N43" s="76"/>
      <c r="O43" s="51"/>
      <c r="P43" s="76"/>
      <c r="Q43" s="76"/>
      <c r="R43" s="76"/>
      <c r="S43" s="51"/>
      <c r="T43" s="76"/>
      <c r="U43" s="76"/>
      <c r="V43" s="76"/>
      <c r="W43" s="51"/>
      <c r="X43" s="76"/>
      <c r="Y43" s="76"/>
      <c r="Z43" s="22"/>
    </row>
    <row r="44" spans="1:26" ht="9.75" customHeight="1" thickBot="1">
      <c r="A44" s="19"/>
      <c r="B44" s="45"/>
      <c r="C44" s="52"/>
      <c r="D44" s="45"/>
      <c r="E44" s="45"/>
      <c r="F44" s="45"/>
      <c r="G44" s="52"/>
      <c r="H44" s="45"/>
      <c r="I44" s="45"/>
      <c r="J44" s="45"/>
      <c r="K44" s="52"/>
      <c r="L44" s="45"/>
      <c r="M44" s="45"/>
      <c r="N44" s="45"/>
      <c r="O44" s="52"/>
      <c r="P44" s="45"/>
      <c r="Q44" s="45"/>
      <c r="R44" s="45"/>
      <c r="S44" s="52"/>
      <c r="T44" s="45"/>
      <c r="U44" s="45"/>
      <c r="V44" s="45"/>
      <c r="W44" s="52"/>
      <c r="X44" s="45"/>
      <c r="Y44" s="45"/>
      <c r="Z44" s="22"/>
    </row>
    <row r="45" spans="1:26" ht="47.25" customHeight="1">
      <c r="A45" s="19"/>
      <c r="B45" s="53"/>
      <c r="C45" s="85" t="s">
        <v>180</v>
      </c>
      <c r="D45" s="54" t="s">
        <v>168</v>
      </c>
      <c r="E45" s="54" t="s">
        <v>169</v>
      </c>
      <c r="F45" s="55"/>
      <c r="G45" s="85" t="s">
        <v>180</v>
      </c>
      <c r="H45" s="54" t="s">
        <v>168</v>
      </c>
      <c r="I45" s="56" t="s">
        <v>169</v>
      </c>
      <c r="J45" s="77"/>
      <c r="K45" s="150" t="s">
        <v>227</v>
      </c>
      <c r="L45" s="150"/>
      <c r="M45" s="150"/>
      <c r="N45" s="150"/>
      <c r="O45" s="150"/>
      <c r="P45" s="78"/>
      <c r="Q45" s="78"/>
      <c r="R45" s="77"/>
      <c r="S45" s="78"/>
      <c r="T45" s="78"/>
      <c r="U45" s="78"/>
      <c r="V45" s="77"/>
      <c r="W45" s="45"/>
      <c r="X45" s="45"/>
      <c r="Y45" s="45"/>
      <c r="Z45" s="19"/>
    </row>
    <row r="46" spans="1:26" ht="66" customHeight="1">
      <c r="A46" s="19"/>
      <c r="B46" s="57" t="s">
        <v>167</v>
      </c>
      <c r="C46" s="104"/>
      <c r="D46" s="105"/>
      <c r="E46" s="106"/>
      <c r="F46" s="58" t="s">
        <v>181</v>
      </c>
      <c r="G46" s="89"/>
      <c r="H46" s="90"/>
      <c r="I46" s="95"/>
      <c r="J46" s="49"/>
      <c r="K46" s="88" t="str">
        <f>B46&amp;E46</f>
        <v>①</v>
      </c>
      <c r="L46" s="126" t="e">
        <f>'補助金額計算シート（非表示）'!B52</f>
        <v>#DIV/0!</v>
      </c>
      <c r="M46" s="88" t="str">
        <f>F46&amp;I46</f>
        <v>②</v>
      </c>
      <c r="N46" s="178" t="e">
        <f>'補助金額計算シート（非表示）'!E52</f>
        <v>#DIV/0!</v>
      </c>
      <c r="O46" s="179"/>
      <c r="P46" s="78"/>
      <c r="Q46" s="78"/>
      <c r="R46" s="49"/>
      <c r="S46" s="78"/>
      <c r="T46" s="78"/>
      <c r="U46" s="78"/>
      <c r="V46" s="49"/>
      <c r="W46" s="45"/>
      <c r="X46" s="45"/>
      <c r="Y46" s="45"/>
      <c r="Z46" s="19"/>
    </row>
    <row r="47" spans="1:26" ht="66" customHeight="1">
      <c r="A47" s="19"/>
      <c r="B47" s="57" t="s">
        <v>179</v>
      </c>
      <c r="C47" s="89"/>
      <c r="D47" s="90"/>
      <c r="E47" s="91"/>
      <c r="F47" s="58" t="s">
        <v>182</v>
      </c>
      <c r="G47" s="89"/>
      <c r="H47" s="90"/>
      <c r="I47" s="95"/>
      <c r="J47" s="49"/>
      <c r="K47" s="88" t="str">
        <f>B47&amp;E47</f>
        <v>③</v>
      </c>
      <c r="L47" s="126" t="e">
        <f>'補助金額計算シート（非表示）'!H52</f>
        <v>#DIV/0!</v>
      </c>
      <c r="M47" s="88" t="str">
        <f>F47&amp;I47</f>
        <v>④</v>
      </c>
      <c r="N47" s="178" t="e">
        <f>'補助金額計算シート（非表示）'!K52</f>
        <v>#DIV/0!</v>
      </c>
      <c r="O47" s="179"/>
      <c r="P47" s="78"/>
      <c r="Q47" s="78"/>
      <c r="R47" s="49"/>
      <c r="S47" s="78"/>
      <c r="T47" s="78"/>
      <c r="U47" s="78"/>
      <c r="V47" s="49"/>
      <c r="W47" s="45"/>
      <c r="X47" s="45"/>
      <c r="Y47" s="45"/>
      <c r="Z47" s="19"/>
    </row>
    <row r="48" spans="1:26" ht="66" customHeight="1" thickBot="1">
      <c r="A48" s="19"/>
      <c r="B48" s="59" t="s">
        <v>170</v>
      </c>
      <c r="C48" s="92"/>
      <c r="D48" s="93"/>
      <c r="E48" s="94"/>
      <c r="F48" s="60" t="s">
        <v>183</v>
      </c>
      <c r="G48" s="92"/>
      <c r="H48" s="93"/>
      <c r="I48" s="96"/>
      <c r="J48" s="49"/>
      <c r="K48" s="88" t="str">
        <f>B48&amp;E48</f>
        <v>⑤</v>
      </c>
      <c r="L48" s="126" t="e">
        <f>'補助金額計算シート（非表示）'!N52</f>
        <v>#DIV/0!</v>
      </c>
      <c r="M48" s="88" t="str">
        <f>F48&amp;I48</f>
        <v>⑥</v>
      </c>
      <c r="N48" s="178" t="e">
        <f>'補助金額計算シート（非表示）'!Q52</f>
        <v>#DIV/0!</v>
      </c>
      <c r="O48" s="179"/>
      <c r="P48" s="78"/>
      <c r="Q48" s="78"/>
      <c r="R48" s="49"/>
      <c r="S48" s="78"/>
      <c r="T48" s="78"/>
      <c r="U48" s="78"/>
      <c r="V48" s="49"/>
      <c r="W48" s="45"/>
      <c r="X48" s="45"/>
      <c r="Y48" s="45"/>
      <c r="Z48" s="19"/>
    </row>
    <row r="49" spans="1:26" ht="19.5" thickBot="1">
      <c r="A49" s="19"/>
      <c r="B49" s="45"/>
      <c r="C49" s="45"/>
      <c r="D49" s="45"/>
      <c r="E49" s="45"/>
      <c r="F49" s="45"/>
      <c r="G49" s="45"/>
      <c r="H49" s="45"/>
      <c r="I49" s="45"/>
      <c r="J49" s="45"/>
      <c r="K49" s="45"/>
      <c r="L49" s="45"/>
      <c r="M49" s="45"/>
      <c r="N49" s="45"/>
      <c r="O49" s="45"/>
      <c r="P49" s="45"/>
      <c r="Q49" s="45"/>
      <c r="R49" s="45"/>
      <c r="S49" s="45"/>
      <c r="T49" s="45"/>
      <c r="U49" s="45"/>
      <c r="V49" s="45"/>
      <c r="W49" s="45"/>
      <c r="X49" s="45"/>
      <c r="Y49" s="45"/>
      <c r="Z49" s="19"/>
    </row>
    <row r="50" spans="1:26" ht="29.25" customHeight="1">
      <c r="A50" s="19"/>
      <c r="B50" s="138" t="str">
        <f>IF(G4="はい","導入機器①　※税込価格を入力してください","導入機器①　※税抜価格を入力してください")</f>
        <v>導入機器①　※税抜価格を入力してください</v>
      </c>
      <c r="C50" s="139"/>
      <c r="D50" s="139"/>
      <c r="E50" s="140"/>
      <c r="F50" s="138" t="str">
        <f>IF(G4="はい","導入機器②　※税込価格を入力してください","導入機器②　※税抜価格を入力してください")</f>
        <v>導入機器②　※税抜価格を入力してください</v>
      </c>
      <c r="G50" s="139"/>
      <c r="H50" s="139"/>
      <c r="I50" s="140"/>
      <c r="J50" s="138" t="str">
        <f>IF(G4="はい","導入機器③　※税込価格を入力してください","導入機器③　※税抜価格を入力してください")</f>
        <v>導入機器③　※税抜価格を入力してください</v>
      </c>
      <c r="K50" s="139"/>
      <c r="L50" s="139"/>
      <c r="M50" s="140"/>
      <c r="N50" s="138" t="str">
        <f>IF(G4="はい","導入機器④　※税込価格を入力してください","導入機器④　※税抜価格を入力してください")</f>
        <v>導入機器④　※税抜価格を入力してください</v>
      </c>
      <c r="O50" s="139"/>
      <c r="P50" s="139"/>
      <c r="Q50" s="140"/>
      <c r="R50" s="138" t="str">
        <f>IF(G4="はい","導入機器⑤　※税込価格を入力してください","導入機器⑤　※税抜価格を入力してください")</f>
        <v>導入機器⑤　※税抜価格を入力してください</v>
      </c>
      <c r="S50" s="139"/>
      <c r="T50" s="139"/>
      <c r="U50" s="140"/>
      <c r="V50" s="138" t="str">
        <f>IF(G4="はい","導入機器⑥　※税込価格を入力してください","導入機器⑥　※税抜価格を入力してください")</f>
        <v>導入機器⑥　※税抜価格を入力してください</v>
      </c>
      <c r="W50" s="139"/>
      <c r="X50" s="139"/>
      <c r="Y50" s="140"/>
    </row>
    <row r="51" spans="1:26" ht="66" customHeight="1">
      <c r="A51" s="19"/>
      <c r="B51" s="61"/>
      <c r="C51" s="79">
        <f>D46</f>
        <v>0</v>
      </c>
      <c r="D51" s="119">
        <f>E46</f>
        <v>0</v>
      </c>
      <c r="E51" s="63"/>
      <c r="F51" s="61"/>
      <c r="G51" s="79">
        <f>H46</f>
        <v>0</v>
      </c>
      <c r="H51" s="119">
        <f>I46</f>
        <v>0</v>
      </c>
      <c r="I51" s="63"/>
      <c r="J51" s="61"/>
      <c r="K51" s="79">
        <f>D47</f>
        <v>0</v>
      </c>
      <c r="L51" s="119">
        <f>E47</f>
        <v>0</v>
      </c>
      <c r="M51" s="63"/>
      <c r="N51" s="61"/>
      <c r="O51" s="79">
        <f>H47</f>
        <v>0</v>
      </c>
      <c r="P51" s="119">
        <f>I47</f>
        <v>0</v>
      </c>
      <c r="Q51" s="63"/>
      <c r="R51" s="61"/>
      <c r="S51" s="79">
        <f>D48</f>
        <v>0</v>
      </c>
      <c r="T51" s="119">
        <f>E48</f>
        <v>0</v>
      </c>
      <c r="U51" s="63"/>
      <c r="V51" s="61"/>
      <c r="W51" s="79">
        <f>H48</f>
        <v>0</v>
      </c>
      <c r="X51" s="119">
        <f>I48</f>
        <v>0</v>
      </c>
      <c r="Y51" s="63"/>
    </row>
    <row r="52" spans="1:26" ht="51" customHeight="1" thickBot="1">
      <c r="A52" s="19"/>
      <c r="B52" s="133" t="s">
        <v>248</v>
      </c>
      <c r="C52" s="134"/>
      <c r="D52" s="134"/>
      <c r="E52" s="135"/>
      <c r="F52" s="133" t="s">
        <v>249</v>
      </c>
      <c r="G52" s="134"/>
      <c r="H52" s="134"/>
      <c r="I52" s="135"/>
      <c r="J52" s="133" t="s">
        <v>249</v>
      </c>
      <c r="K52" s="134"/>
      <c r="L52" s="134"/>
      <c r="M52" s="135"/>
      <c r="N52" s="133" t="s">
        <v>249</v>
      </c>
      <c r="O52" s="134"/>
      <c r="P52" s="134"/>
      <c r="Q52" s="135"/>
      <c r="R52" s="133" t="s">
        <v>249</v>
      </c>
      <c r="S52" s="134"/>
      <c r="T52" s="134"/>
      <c r="U52" s="135"/>
      <c r="V52" s="133" t="s">
        <v>249</v>
      </c>
      <c r="W52" s="134"/>
      <c r="X52" s="134"/>
      <c r="Y52" s="135"/>
    </row>
    <row r="53" spans="1:26" ht="44.25" customHeight="1">
      <c r="A53" s="19"/>
      <c r="B53" s="64"/>
      <c r="C53" s="65" t="s">
        <v>173</v>
      </c>
      <c r="D53" s="115"/>
      <c r="E53" s="66" t="s">
        <v>163</v>
      </c>
      <c r="F53" s="64"/>
      <c r="G53" s="65" t="s">
        <v>173</v>
      </c>
      <c r="H53" s="120"/>
      <c r="I53" s="66" t="s">
        <v>163</v>
      </c>
      <c r="J53" s="64"/>
      <c r="K53" s="65" t="s">
        <v>173</v>
      </c>
      <c r="L53" s="120"/>
      <c r="M53" s="66" t="s">
        <v>163</v>
      </c>
      <c r="N53" s="64"/>
      <c r="O53" s="65" t="s">
        <v>173</v>
      </c>
      <c r="P53" s="120"/>
      <c r="Q53" s="66" t="s">
        <v>163</v>
      </c>
      <c r="R53" s="64"/>
      <c r="S53" s="65" t="s">
        <v>173</v>
      </c>
      <c r="T53" s="120"/>
      <c r="U53" s="66" t="s">
        <v>163</v>
      </c>
      <c r="V53" s="64"/>
      <c r="W53" s="65" t="s">
        <v>173</v>
      </c>
      <c r="X53" s="120"/>
      <c r="Y53" s="66" t="s">
        <v>163</v>
      </c>
    </row>
    <row r="54" spans="1:26" ht="22.5" customHeight="1">
      <c r="A54" s="19"/>
      <c r="B54" s="64"/>
      <c r="C54" s="67" t="s">
        <v>171</v>
      </c>
      <c r="D54" s="116"/>
      <c r="E54" s="66" t="s">
        <v>164</v>
      </c>
      <c r="F54" s="64"/>
      <c r="G54" s="67" t="s">
        <v>171</v>
      </c>
      <c r="H54" s="121"/>
      <c r="I54" s="66" t="s">
        <v>164</v>
      </c>
      <c r="J54" s="64"/>
      <c r="K54" s="67" t="s">
        <v>171</v>
      </c>
      <c r="L54" s="121"/>
      <c r="M54" s="66" t="s">
        <v>164</v>
      </c>
      <c r="N54" s="64"/>
      <c r="O54" s="67" t="s">
        <v>171</v>
      </c>
      <c r="P54" s="121"/>
      <c r="Q54" s="66" t="s">
        <v>164</v>
      </c>
      <c r="R54" s="64"/>
      <c r="S54" s="67" t="s">
        <v>171</v>
      </c>
      <c r="T54" s="121"/>
      <c r="U54" s="66" t="s">
        <v>164</v>
      </c>
      <c r="V54" s="64"/>
      <c r="W54" s="67" t="s">
        <v>171</v>
      </c>
      <c r="X54" s="121"/>
      <c r="Y54" s="66" t="s">
        <v>164</v>
      </c>
    </row>
    <row r="55" spans="1:26" ht="30" customHeight="1">
      <c r="A55" s="19"/>
      <c r="B55" s="64"/>
      <c r="C55" s="86" t="s">
        <v>201</v>
      </c>
      <c r="D55" s="130">
        <f>D72</f>
        <v>0</v>
      </c>
      <c r="E55" s="66" t="s">
        <v>163</v>
      </c>
      <c r="F55" s="64"/>
      <c r="G55" s="86" t="s">
        <v>201</v>
      </c>
      <c r="H55" s="131">
        <f>H72</f>
        <v>0</v>
      </c>
      <c r="I55" s="66" t="s">
        <v>163</v>
      </c>
      <c r="J55" s="64"/>
      <c r="K55" s="86" t="s">
        <v>201</v>
      </c>
      <c r="L55" s="131">
        <f>L72</f>
        <v>0</v>
      </c>
      <c r="M55" s="66" t="s">
        <v>163</v>
      </c>
      <c r="N55" s="64"/>
      <c r="O55" s="86" t="s">
        <v>201</v>
      </c>
      <c r="P55" s="131">
        <f>P72</f>
        <v>0</v>
      </c>
      <c r="Q55" s="66" t="s">
        <v>163</v>
      </c>
      <c r="R55" s="64"/>
      <c r="S55" s="86" t="s">
        <v>201</v>
      </c>
      <c r="T55" s="131">
        <f>T72</f>
        <v>0</v>
      </c>
      <c r="U55" s="66" t="s">
        <v>163</v>
      </c>
      <c r="V55" s="64"/>
      <c r="W55" s="86" t="s">
        <v>201</v>
      </c>
      <c r="X55" s="131">
        <f>X72</f>
        <v>0</v>
      </c>
      <c r="Y55" s="66" t="s">
        <v>163</v>
      </c>
      <c r="Z55" s="16"/>
    </row>
    <row r="56" spans="1:26" ht="30" customHeight="1">
      <c r="A56" s="19"/>
      <c r="B56" s="64"/>
      <c r="C56" s="67" t="s">
        <v>172</v>
      </c>
      <c r="D56" s="117"/>
      <c r="E56" s="66" t="s">
        <v>163</v>
      </c>
      <c r="F56" s="64"/>
      <c r="G56" s="67" t="s">
        <v>172</v>
      </c>
      <c r="H56" s="122"/>
      <c r="I56" s="66" t="s">
        <v>163</v>
      </c>
      <c r="J56" s="64"/>
      <c r="K56" s="67" t="s">
        <v>172</v>
      </c>
      <c r="L56" s="122"/>
      <c r="M56" s="66" t="s">
        <v>163</v>
      </c>
      <c r="N56" s="64"/>
      <c r="O56" s="67" t="s">
        <v>172</v>
      </c>
      <c r="P56" s="122"/>
      <c r="Q56" s="66" t="s">
        <v>163</v>
      </c>
      <c r="R56" s="64"/>
      <c r="S56" s="67" t="s">
        <v>172</v>
      </c>
      <c r="T56" s="122"/>
      <c r="U56" s="66" t="s">
        <v>163</v>
      </c>
      <c r="V56" s="64"/>
      <c r="W56" s="67" t="s">
        <v>172</v>
      </c>
      <c r="X56" s="122"/>
      <c r="Y56" s="66" t="s">
        <v>163</v>
      </c>
      <c r="Z56" s="16"/>
    </row>
    <row r="57" spans="1:26" ht="30" customHeight="1">
      <c r="A57" s="19"/>
      <c r="B57" s="64"/>
      <c r="C57" s="67" t="s">
        <v>174</v>
      </c>
      <c r="D57" s="117"/>
      <c r="E57" s="66" t="s">
        <v>163</v>
      </c>
      <c r="F57" s="64"/>
      <c r="G57" s="67" t="s">
        <v>174</v>
      </c>
      <c r="H57" s="122"/>
      <c r="I57" s="66" t="s">
        <v>163</v>
      </c>
      <c r="J57" s="64"/>
      <c r="K57" s="67" t="s">
        <v>174</v>
      </c>
      <c r="L57" s="122"/>
      <c r="M57" s="66" t="s">
        <v>163</v>
      </c>
      <c r="N57" s="64"/>
      <c r="O57" s="67" t="s">
        <v>174</v>
      </c>
      <c r="P57" s="122"/>
      <c r="Q57" s="66" t="s">
        <v>163</v>
      </c>
      <c r="R57" s="64"/>
      <c r="S57" s="67" t="s">
        <v>174</v>
      </c>
      <c r="T57" s="122"/>
      <c r="U57" s="66" t="s">
        <v>163</v>
      </c>
      <c r="V57" s="64"/>
      <c r="W57" s="67" t="s">
        <v>174</v>
      </c>
      <c r="X57" s="122"/>
      <c r="Y57" s="66" t="s">
        <v>163</v>
      </c>
      <c r="Z57" s="16"/>
    </row>
    <row r="58" spans="1:26" ht="55.5" customHeight="1" thickBot="1">
      <c r="A58" s="19"/>
      <c r="B58" s="64"/>
      <c r="C58" s="68" t="s">
        <v>178</v>
      </c>
      <c r="D58" s="118">
        <f>D53*D54+D55+D56-D57</f>
        <v>0</v>
      </c>
      <c r="E58" s="69" t="s">
        <v>231</v>
      </c>
      <c r="F58" s="64"/>
      <c r="G58" s="68" t="s">
        <v>178</v>
      </c>
      <c r="H58" s="118">
        <f>H53*H54+H55+H56-H57</f>
        <v>0</v>
      </c>
      <c r="I58" s="69" t="s">
        <v>231</v>
      </c>
      <c r="J58" s="64"/>
      <c r="K58" s="68" t="s">
        <v>178</v>
      </c>
      <c r="L58" s="118">
        <f>L53*L54+L55+L56-L57</f>
        <v>0</v>
      </c>
      <c r="M58" s="69" t="s">
        <v>231</v>
      </c>
      <c r="N58" s="64"/>
      <c r="O58" s="68" t="s">
        <v>178</v>
      </c>
      <c r="P58" s="118">
        <f>P53*P54+P55+P56-P57</f>
        <v>0</v>
      </c>
      <c r="Q58" s="69" t="s">
        <v>231</v>
      </c>
      <c r="R58" s="64"/>
      <c r="S58" s="68" t="s">
        <v>178</v>
      </c>
      <c r="T58" s="118">
        <f>T53*T54+T55+T56-T57</f>
        <v>0</v>
      </c>
      <c r="U58" s="69" t="s">
        <v>231</v>
      </c>
      <c r="V58" s="64"/>
      <c r="W58" s="68" t="s">
        <v>178</v>
      </c>
      <c r="X58" s="118">
        <f>X53*X54+X55+X56-X57</f>
        <v>0</v>
      </c>
      <c r="Y58" s="69" t="s">
        <v>231</v>
      </c>
      <c r="Z58" s="16"/>
    </row>
    <row r="59" spans="1:26" ht="31.5" customHeight="1" thickBot="1">
      <c r="A59" s="19"/>
      <c r="B59" s="47" t="s">
        <v>184</v>
      </c>
      <c r="C59" s="46"/>
      <c r="D59" s="46"/>
      <c r="E59" s="69"/>
      <c r="F59" s="61" t="s">
        <v>185</v>
      </c>
      <c r="G59" s="46"/>
      <c r="H59" s="46"/>
      <c r="I59" s="69"/>
      <c r="J59" s="61" t="s">
        <v>186</v>
      </c>
      <c r="K59" s="46"/>
      <c r="L59" s="46"/>
      <c r="M59" s="69"/>
      <c r="N59" s="61" t="s">
        <v>187</v>
      </c>
      <c r="O59" s="46"/>
      <c r="P59" s="46"/>
      <c r="Q59" s="69"/>
      <c r="R59" s="61" t="s">
        <v>188</v>
      </c>
      <c r="S59" s="46"/>
      <c r="T59" s="46"/>
      <c r="U59" s="69"/>
      <c r="V59" s="61" t="s">
        <v>185</v>
      </c>
      <c r="W59" s="46"/>
      <c r="X59" s="46"/>
      <c r="Y59" s="69"/>
    </row>
    <row r="60" spans="1:26" ht="23.25" customHeight="1">
      <c r="A60" s="19"/>
      <c r="B60" s="64"/>
      <c r="C60" s="136" t="s">
        <v>165</v>
      </c>
      <c r="D60" s="97"/>
      <c r="E60" s="66" t="s">
        <v>203</v>
      </c>
      <c r="F60" s="64"/>
      <c r="G60" s="136" t="s">
        <v>165</v>
      </c>
      <c r="H60" s="97"/>
      <c r="I60" s="66" t="s">
        <v>203</v>
      </c>
      <c r="J60" s="64"/>
      <c r="K60" s="136" t="s">
        <v>165</v>
      </c>
      <c r="L60" s="97"/>
      <c r="M60" s="66" t="s">
        <v>203</v>
      </c>
      <c r="N60" s="64"/>
      <c r="O60" s="136" t="s">
        <v>165</v>
      </c>
      <c r="P60" s="97"/>
      <c r="Q60" s="66" t="s">
        <v>203</v>
      </c>
      <c r="R60" s="64"/>
      <c r="S60" s="136" t="s">
        <v>165</v>
      </c>
      <c r="T60" s="97"/>
      <c r="U60" s="66" t="s">
        <v>203</v>
      </c>
      <c r="V60" s="64"/>
      <c r="W60" s="136" t="s">
        <v>165</v>
      </c>
      <c r="X60" s="97"/>
      <c r="Y60" s="66" t="s">
        <v>203</v>
      </c>
    </row>
    <row r="61" spans="1:26" ht="23.25" customHeight="1">
      <c r="A61" s="19"/>
      <c r="B61" s="64"/>
      <c r="C61" s="137"/>
      <c r="D61" s="122"/>
      <c r="E61" s="66" t="s">
        <v>163</v>
      </c>
      <c r="F61" s="64"/>
      <c r="G61" s="137"/>
      <c r="H61" s="122"/>
      <c r="I61" s="66" t="s">
        <v>163</v>
      </c>
      <c r="J61" s="64"/>
      <c r="K61" s="137"/>
      <c r="L61" s="122"/>
      <c r="M61" s="66" t="s">
        <v>163</v>
      </c>
      <c r="N61" s="64"/>
      <c r="O61" s="137"/>
      <c r="P61" s="122"/>
      <c r="Q61" s="66" t="s">
        <v>163</v>
      </c>
      <c r="R61" s="64"/>
      <c r="S61" s="137"/>
      <c r="T61" s="122"/>
      <c r="U61" s="66" t="s">
        <v>163</v>
      </c>
      <c r="V61" s="64"/>
      <c r="W61" s="137"/>
      <c r="X61" s="122"/>
      <c r="Y61" s="66" t="s">
        <v>163</v>
      </c>
    </row>
    <row r="62" spans="1:26" ht="23.25" customHeight="1">
      <c r="A62" s="19"/>
      <c r="B62" s="64"/>
      <c r="C62" s="137"/>
      <c r="D62" s="121"/>
      <c r="E62" s="66" t="s">
        <v>164</v>
      </c>
      <c r="F62" s="64"/>
      <c r="G62" s="137"/>
      <c r="H62" s="121"/>
      <c r="I62" s="66" t="s">
        <v>164</v>
      </c>
      <c r="J62" s="64"/>
      <c r="K62" s="137"/>
      <c r="L62" s="121"/>
      <c r="M62" s="66" t="s">
        <v>164</v>
      </c>
      <c r="N62" s="64"/>
      <c r="O62" s="137"/>
      <c r="P62" s="121"/>
      <c r="Q62" s="66" t="s">
        <v>164</v>
      </c>
      <c r="R62" s="64"/>
      <c r="S62" s="137"/>
      <c r="T62" s="121"/>
      <c r="U62" s="66" t="s">
        <v>164</v>
      </c>
      <c r="V62" s="64"/>
      <c r="W62" s="137"/>
      <c r="X62" s="121"/>
      <c r="Y62" s="66" t="s">
        <v>164</v>
      </c>
    </row>
    <row r="63" spans="1:26" ht="23.25" customHeight="1">
      <c r="A63" s="19"/>
      <c r="B63" s="64"/>
      <c r="C63" s="137" t="s">
        <v>166</v>
      </c>
      <c r="D63" s="98"/>
      <c r="E63" s="66" t="s">
        <v>203</v>
      </c>
      <c r="F63" s="64"/>
      <c r="G63" s="137" t="s">
        <v>166</v>
      </c>
      <c r="H63" s="98"/>
      <c r="I63" s="66" t="s">
        <v>203</v>
      </c>
      <c r="J63" s="64"/>
      <c r="K63" s="137" t="s">
        <v>166</v>
      </c>
      <c r="L63" s="98"/>
      <c r="M63" s="66" t="s">
        <v>203</v>
      </c>
      <c r="N63" s="64"/>
      <c r="O63" s="137" t="s">
        <v>166</v>
      </c>
      <c r="P63" s="98"/>
      <c r="Q63" s="66" t="s">
        <v>203</v>
      </c>
      <c r="R63" s="64"/>
      <c r="S63" s="137" t="s">
        <v>166</v>
      </c>
      <c r="T63" s="98"/>
      <c r="U63" s="66" t="s">
        <v>203</v>
      </c>
      <c r="V63" s="64"/>
      <c r="W63" s="137" t="s">
        <v>166</v>
      </c>
      <c r="X63" s="98"/>
      <c r="Y63" s="66" t="s">
        <v>203</v>
      </c>
    </row>
    <row r="64" spans="1:26" ht="23.25" customHeight="1">
      <c r="A64" s="19"/>
      <c r="B64" s="64"/>
      <c r="C64" s="137"/>
      <c r="D64" s="122"/>
      <c r="E64" s="66" t="s">
        <v>163</v>
      </c>
      <c r="F64" s="64"/>
      <c r="G64" s="137"/>
      <c r="H64" s="122"/>
      <c r="I64" s="66" t="s">
        <v>163</v>
      </c>
      <c r="J64" s="64"/>
      <c r="K64" s="137"/>
      <c r="L64" s="122"/>
      <c r="M64" s="66" t="s">
        <v>163</v>
      </c>
      <c r="N64" s="64"/>
      <c r="O64" s="137"/>
      <c r="P64" s="122"/>
      <c r="Q64" s="66" t="s">
        <v>163</v>
      </c>
      <c r="R64" s="64"/>
      <c r="S64" s="137"/>
      <c r="T64" s="122"/>
      <c r="U64" s="66" t="s">
        <v>163</v>
      </c>
      <c r="V64" s="64"/>
      <c r="W64" s="137"/>
      <c r="X64" s="122"/>
      <c r="Y64" s="66" t="s">
        <v>163</v>
      </c>
    </row>
    <row r="65" spans="1:26" ht="23.25" customHeight="1">
      <c r="A65" s="19"/>
      <c r="B65" s="64"/>
      <c r="C65" s="137"/>
      <c r="D65" s="121"/>
      <c r="E65" s="66" t="s">
        <v>164</v>
      </c>
      <c r="F65" s="64"/>
      <c r="G65" s="137"/>
      <c r="H65" s="121"/>
      <c r="I65" s="66" t="s">
        <v>164</v>
      </c>
      <c r="J65" s="64"/>
      <c r="K65" s="137"/>
      <c r="L65" s="121"/>
      <c r="M65" s="66" t="s">
        <v>164</v>
      </c>
      <c r="N65" s="64"/>
      <c r="O65" s="137"/>
      <c r="P65" s="121"/>
      <c r="Q65" s="66" t="s">
        <v>164</v>
      </c>
      <c r="R65" s="64"/>
      <c r="S65" s="137"/>
      <c r="T65" s="121"/>
      <c r="U65" s="66" t="s">
        <v>164</v>
      </c>
      <c r="V65" s="64"/>
      <c r="W65" s="137"/>
      <c r="X65" s="121"/>
      <c r="Y65" s="66" t="s">
        <v>164</v>
      </c>
    </row>
    <row r="66" spans="1:26" ht="23.25" customHeight="1">
      <c r="A66" s="19"/>
      <c r="B66" s="64"/>
      <c r="C66" s="137" t="s">
        <v>175</v>
      </c>
      <c r="D66" s="98"/>
      <c r="E66" s="66" t="s">
        <v>203</v>
      </c>
      <c r="F66" s="64"/>
      <c r="G66" s="137" t="s">
        <v>175</v>
      </c>
      <c r="H66" s="98"/>
      <c r="I66" s="66" t="s">
        <v>203</v>
      </c>
      <c r="J66" s="64"/>
      <c r="K66" s="137" t="s">
        <v>175</v>
      </c>
      <c r="L66" s="98"/>
      <c r="M66" s="66" t="s">
        <v>203</v>
      </c>
      <c r="N66" s="64"/>
      <c r="O66" s="137" t="s">
        <v>175</v>
      </c>
      <c r="P66" s="98"/>
      <c r="Q66" s="66" t="s">
        <v>203</v>
      </c>
      <c r="R66" s="64"/>
      <c r="S66" s="137" t="s">
        <v>175</v>
      </c>
      <c r="T66" s="98"/>
      <c r="U66" s="66" t="s">
        <v>203</v>
      </c>
      <c r="V66" s="64"/>
      <c r="W66" s="137" t="s">
        <v>175</v>
      </c>
      <c r="X66" s="98"/>
      <c r="Y66" s="66" t="s">
        <v>203</v>
      </c>
    </row>
    <row r="67" spans="1:26" ht="23.25" customHeight="1">
      <c r="A67" s="19"/>
      <c r="B67" s="64"/>
      <c r="C67" s="137"/>
      <c r="D67" s="122"/>
      <c r="E67" s="66" t="s">
        <v>163</v>
      </c>
      <c r="F67" s="64"/>
      <c r="G67" s="137"/>
      <c r="H67" s="122"/>
      <c r="I67" s="66" t="s">
        <v>163</v>
      </c>
      <c r="J67" s="64"/>
      <c r="K67" s="137"/>
      <c r="L67" s="122"/>
      <c r="M67" s="66" t="s">
        <v>163</v>
      </c>
      <c r="N67" s="64"/>
      <c r="O67" s="137"/>
      <c r="P67" s="122"/>
      <c r="Q67" s="66" t="s">
        <v>163</v>
      </c>
      <c r="R67" s="64"/>
      <c r="S67" s="137"/>
      <c r="T67" s="122"/>
      <c r="U67" s="66" t="s">
        <v>163</v>
      </c>
      <c r="V67" s="64"/>
      <c r="W67" s="137"/>
      <c r="X67" s="122"/>
      <c r="Y67" s="66" t="s">
        <v>163</v>
      </c>
    </row>
    <row r="68" spans="1:26" ht="23.25" customHeight="1">
      <c r="A68" s="19"/>
      <c r="B68" s="64"/>
      <c r="C68" s="137"/>
      <c r="D68" s="121"/>
      <c r="E68" s="66" t="s">
        <v>164</v>
      </c>
      <c r="F68" s="64"/>
      <c r="G68" s="137"/>
      <c r="H68" s="121"/>
      <c r="I68" s="66" t="s">
        <v>164</v>
      </c>
      <c r="J68" s="64"/>
      <c r="K68" s="137"/>
      <c r="L68" s="121"/>
      <c r="M68" s="66" t="s">
        <v>164</v>
      </c>
      <c r="N68" s="64"/>
      <c r="O68" s="137"/>
      <c r="P68" s="121"/>
      <c r="Q68" s="66" t="s">
        <v>164</v>
      </c>
      <c r="R68" s="64"/>
      <c r="S68" s="137"/>
      <c r="T68" s="121"/>
      <c r="U68" s="66" t="s">
        <v>164</v>
      </c>
      <c r="V68" s="64"/>
      <c r="W68" s="137"/>
      <c r="X68" s="121"/>
      <c r="Y68" s="66" t="s">
        <v>164</v>
      </c>
    </row>
    <row r="69" spans="1:26" ht="23.25" customHeight="1">
      <c r="A69" s="19"/>
      <c r="B69" s="64"/>
      <c r="C69" s="137" t="s">
        <v>176</v>
      </c>
      <c r="D69" s="98"/>
      <c r="E69" s="66" t="s">
        <v>203</v>
      </c>
      <c r="F69" s="64"/>
      <c r="G69" s="137" t="s">
        <v>176</v>
      </c>
      <c r="H69" s="98"/>
      <c r="I69" s="66" t="s">
        <v>203</v>
      </c>
      <c r="J69" s="64"/>
      <c r="K69" s="137" t="s">
        <v>176</v>
      </c>
      <c r="L69" s="98"/>
      <c r="M69" s="66" t="s">
        <v>203</v>
      </c>
      <c r="N69" s="64"/>
      <c r="O69" s="137" t="s">
        <v>176</v>
      </c>
      <c r="P69" s="98"/>
      <c r="Q69" s="66" t="s">
        <v>203</v>
      </c>
      <c r="R69" s="64"/>
      <c r="S69" s="137" t="s">
        <v>176</v>
      </c>
      <c r="T69" s="98"/>
      <c r="U69" s="66" t="s">
        <v>203</v>
      </c>
      <c r="V69" s="64"/>
      <c r="W69" s="137" t="s">
        <v>176</v>
      </c>
      <c r="X69" s="98"/>
      <c r="Y69" s="66" t="s">
        <v>203</v>
      </c>
    </row>
    <row r="70" spans="1:26" ht="23.25" customHeight="1">
      <c r="A70" s="19"/>
      <c r="B70" s="64"/>
      <c r="C70" s="137"/>
      <c r="D70" s="122"/>
      <c r="E70" s="66" t="s">
        <v>163</v>
      </c>
      <c r="F70" s="64"/>
      <c r="G70" s="137"/>
      <c r="H70" s="122"/>
      <c r="I70" s="66" t="s">
        <v>163</v>
      </c>
      <c r="J70" s="64"/>
      <c r="K70" s="137"/>
      <c r="L70" s="122"/>
      <c r="M70" s="66" t="s">
        <v>163</v>
      </c>
      <c r="N70" s="64"/>
      <c r="O70" s="137"/>
      <c r="P70" s="122"/>
      <c r="Q70" s="66" t="s">
        <v>163</v>
      </c>
      <c r="R70" s="64"/>
      <c r="S70" s="137"/>
      <c r="T70" s="122"/>
      <c r="U70" s="66" t="s">
        <v>163</v>
      </c>
      <c r="V70" s="64"/>
      <c r="W70" s="137"/>
      <c r="X70" s="122"/>
      <c r="Y70" s="66" t="s">
        <v>163</v>
      </c>
    </row>
    <row r="71" spans="1:26" ht="23.25" customHeight="1">
      <c r="A71" s="19"/>
      <c r="B71" s="64"/>
      <c r="C71" s="137"/>
      <c r="D71" s="121"/>
      <c r="E71" s="66" t="s">
        <v>164</v>
      </c>
      <c r="F71" s="64"/>
      <c r="G71" s="137"/>
      <c r="H71" s="121"/>
      <c r="I71" s="66" t="s">
        <v>164</v>
      </c>
      <c r="J71" s="64"/>
      <c r="K71" s="137"/>
      <c r="L71" s="121"/>
      <c r="M71" s="66" t="s">
        <v>164</v>
      </c>
      <c r="N71" s="64"/>
      <c r="O71" s="137"/>
      <c r="P71" s="121"/>
      <c r="Q71" s="66" t="s">
        <v>164</v>
      </c>
      <c r="R71" s="64"/>
      <c r="S71" s="137"/>
      <c r="T71" s="121"/>
      <c r="U71" s="66" t="s">
        <v>164</v>
      </c>
      <c r="V71" s="64"/>
      <c r="W71" s="137"/>
      <c r="X71" s="121"/>
      <c r="Y71" s="66" t="s">
        <v>164</v>
      </c>
    </row>
    <row r="72" spans="1:26" ht="28.5" customHeight="1" thickBot="1">
      <c r="A72" s="19"/>
      <c r="B72" s="64"/>
      <c r="C72" s="68" t="s">
        <v>177</v>
      </c>
      <c r="D72" s="124">
        <f>D61*D62+D64*D65+D67*D68+D70*D71</f>
        <v>0</v>
      </c>
      <c r="E72" s="70"/>
      <c r="F72" s="64"/>
      <c r="G72" s="68" t="s">
        <v>177</v>
      </c>
      <c r="H72" s="124">
        <f>H61*H62+H64*H65+H67*H68+H70*H71</f>
        <v>0</v>
      </c>
      <c r="I72" s="70"/>
      <c r="J72" s="64"/>
      <c r="K72" s="68" t="s">
        <v>177</v>
      </c>
      <c r="L72" s="124">
        <f>L61*L62+L64*L65+L67*L68+L70*L71</f>
        <v>0</v>
      </c>
      <c r="M72" s="70"/>
      <c r="N72" s="64"/>
      <c r="O72" s="68" t="s">
        <v>177</v>
      </c>
      <c r="P72" s="124">
        <f>P61*P62+P64*P65+P67*P68+P70*P71</f>
        <v>0</v>
      </c>
      <c r="Q72" s="70"/>
      <c r="R72" s="64"/>
      <c r="S72" s="68" t="s">
        <v>177</v>
      </c>
      <c r="T72" s="124">
        <f>T61*T62+T64*T65+T67*T68+T70*T71</f>
        <v>0</v>
      </c>
      <c r="U72" s="70"/>
      <c r="V72" s="64"/>
      <c r="W72" s="68" t="s">
        <v>177</v>
      </c>
      <c r="X72" s="124">
        <f>X61*X62+X64*X65+X67*X68+X70*X71</f>
        <v>0</v>
      </c>
      <c r="Y72" s="70"/>
    </row>
    <row r="73" spans="1:26" ht="14.25" customHeight="1" thickBot="1">
      <c r="A73" s="19"/>
      <c r="B73" s="73"/>
      <c r="C73" s="74"/>
      <c r="D73" s="74"/>
      <c r="E73" s="75"/>
      <c r="F73" s="73"/>
      <c r="G73" s="74"/>
      <c r="H73" s="74"/>
      <c r="I73" s="75"/>
      <c r="J73" s="73"/>
      <c r="K73" s="74"/>
      <c r="L73" s="74"/>
      <c r="M73" s="75"/>
      <c r="N73" s="73"/>
      <c r="O73" s="74"/>
      <c r="P73" s="74"/>
      <c r="Q73" s="75"/>
      <c r="R73" s="73"/>
      <c r="S73" s="74"/>
      <c r="T73" s="74"/>
      <c r="U73" s="75"/>
      <c r="V73" s="73"/>
      <c r="W73" s="74"/>
      <c r="X73" s="74"/>
      <c r="Y73" s="75"/>
    </row>
    <row r="74" spans="1:26" ht="14.25" customHeight="1">
      <c r="A74" s="19"/>
      <c r="B74" s="78"/>
      <c r="C74" s="78"/>
      <c r="D74" s="78"/>
      <c r="E74" s="78"/>
      <c r="F74" s="78"/>
      <c r="G74" s="78"/>
      <c r="H74" s="78"/>
      <c r="I74" s="78"/>
      <c r="J74" s="78"/>
      <c r="K74" s="78"/>
      <c r="L74" s="78"/>
      <c r="M74" s="78"/>
      <c r="N74" s="78"/>
      <c r="O74" s="78"/>
      <c r="P74" s="78"/>
      <c r="Q74" s="78"/>
      <c r="R74" s="78"/>
      <c r="S74" s="78"/>
      <c r="T74" s="78"/>
      <c r="U74" s="78"/>
      <c r="V74" s="78"/>
      <c r="W74" s="78"/>
      <c r="X74" s="78"/>
      <c r="Y74" s="78"/>
    </row>
    <row r="75" spans="1:26" ht="35.25" customHeight="1">
      <c r="A75" s="27"/>
      <c r="B75" s="76" t="s">
        <v>225</v>
      </c>
      <c r="C75" s="76"/>
      <c r="D75" s="76"/>
      <c r="E75" s="76"/>
      <c r="F75" s="76"/>
      <c r="G75" s="76"/>
      <c r="H75" s="76"/>
      <c r="I75" s="27"/>
      <c r="J75" s="27"/>
      <c r="K75" s="27"/>
      <c r="L75" s="27"/>
      <c r="M75" s="27"/>
      <c r="N75" s="27"/>
      <c r="O75" s="27"/>
      <c r="P75" s="27"/>
      <c r="Q75" s="27"/>
      <c r="R75" s="27"/>
      <c r="S75" s="27"/>
      <c r="T75" s="27"/>
      <c r="U75" s="27"/>
      <c r="V75" s="27"/>
      <c r="W75" s="27"/>
      <c r="X75" s="27"/>
      <c r="Y75" s="27"/>
    </row>
    <row r="76" spans="1:26" ht="18" customHeight="1" thickBot="1">
      <c r="A76" s="19"/>
      <c r="B76" s="45"/>
      <c r="C76" s="45"/>
      <c r="D76" s="45"/>
      <c r="E76" s="45"/>
      <c r="F76" s="45"/>
      <c r="G76" s="45"/>
      <c r="H76" s="45"/>
      <c r="I76" s="19"/>
      <c r="J76" s="19"/>
      <c r="K76" s="19"/>
      <c r="L76" s="19"/>
      <c r="M76" s="19"/>
      <c r="N76" s="19"/>
      <c r="O76" s="19"/>
      <c r="P76" s="19"/>
      <c r="Q76" s="19"/>
      <c r="R76" s="19"/>
      <c r="S76" s="19"/>
      <c r="T76" s="19"/>
      <c r="U76" s="19"/>
      <c r="V76" s="19"/>
      <c r="W76" s="19"/>
      <c r="X76" s="19"/>
      <c r="Y76" s="19"/>
    </row>
    <row r="77" spans="1:26" ht="27" customHeight="1">
      <c r="A77" s="19"/>
      <c r="B77" s="141" t="str">
        <f>IF(G4="はい","介護ソフト　※税込価格を入力してください","介護ソフト　※税抜価格を入力してください")</f>
        <v>介護ソフト　※税抜価格を入力してください</v>
      </c>
      <c r="C77" s="142"/>
      <c r="D77" s="142"/>
      <c r="E77" s="143"/>
      <c r="F77" s="45"/>
      <c r="G77" s="150" t="s">
        <v>228</v>
      </c>
      <c r="H77" s="150"/>
      <c r="I77" s="19"/>
      <c r="J77" s="19"/>
      <c r="K77" s="19"/>
      <c r="L77" s="19"/>
      <c r="M77" s="19"/>
      <c r="N77" s="19"/>
      <c r="O77" s="19"/>
      <c r="P77" s="19"/>
      <c r="Q77" s="19"/>
      <c r="R77" s="19"/>
      <c r="S77" s="19"/>
      <c r="T77" s="19"/>
      <c r="U77" s="19"/>
      <c r="V77" s="19"/>
      <c r="W77" s="19"/>
      <c r="X77" s="19"/>
      <c r="Y77" s="19"/>
      <c r="Z77" s="19"/>
    </row>
    <row r="78" spans="1:26" ht="58.5" customHeight="1" thickBot="1">
      <c r="A78" s="19"/>
      <c r="B78" s="133" t="s">
        <v>250</v>
      </c>
      <c r="C78" s="134"/>
      <c r="D78" s="134"/>
      <c r="E78" s="135"/>
      <c r="F78" s="45"/>
      <c r="G78" s="43" t="s">
        <v>223</v>
      </c>
      <c r="H78" s="129">
        <f>'補助金額計算シート（非表示）'!B74</f>
        <v>0</v>
      </c>
      <c r="I78" s="19"/>
      <c r="J78" s="19"/>
      <c r="K78" s="19"/>
      <c r="L78" s="19"/>
      <c r="M78" s="19"/>
      <c r="N78" s="19"/>
      <c r="O78" s="19"/>
      <c r="P78" s="19"/>
      <c r="Q78" s="19"/>
      <c r="R78" s="19"/>
      <c r="S78" s="19"/>
      <c r="T78" s="19"/>
      <c r="U78" s="19"/>
      <c r="V78" s="19"/>
      <c r="W78" s="19"/>
      <c r="X78" s="19"/>
      <c r="Y78" s="19"/>
    </row>
    <row r="79" spans="1:26" ht="60" customHeight="1">
      <c r="A79" s="19"/>
      <c r="B79" s="64"/>
      <c r="C79" s="80" t="s">
        <v>197</v>
      </c>
      <c r="D79" s="127"/>
      <c r="E79" s="66"/>
      <c r="F79" s="45"/>
      <c r="G79" s="45"/>
      <c r="H79" s="45"/>
      <c r="I79" s="19"/>
      <c r="J79" s="19"/>
      <c r="K79" s="19"/>
      <c r="L79" s="19"/>
      <c r="M79" s="19"/>
      <c r="N79" s="19"/>
      <c r="O79" s="19"/>
      <c r="P79" s="19"/>
      <c r="Q79" s="19"/>
      <c r="R79" s="19"/>
      <c r="S79" s="19"/>
      <c r="T79" s="19"/>
      <c r="U79" s="19"/>
      <c r="V79" s="19"/>
      <c r="W79" s="19"/>
      <c r="X79" s="19"/>
      <c r="Y79" s="19"/>
    </row>
    <row r="80" spans="1:26" ht="34.5" customHeight="1">
      <c r="A80" s="19"/>
      <c r="B80" s="64"/>
      <c r="C80" s="87" t="s">
        <v>201</v>
      </c>
      <c r="D80" s="132">
        <f>D96</f>
        <v>0</v>
      </c>
      <c r="E80" s="66"/>
      <c r="F80" s="45"/>
      <c r="G80" s="45"/>
      <c r="H80" s="45"/>
      <c r="I80" s="19"/>
      <c r="J80" s="19"/>
      <c r="K80" s="19"/>
      <c r="L80" s="19"/>
      <c r="M80" s="19"/>
      <c r="N80" s="19"/>
      <c r="O80" s="19"/>
      <c r="P80" s="19"/>
      <c r="Q80" s="19"/>
      <c r="R80" s="19"/>
      <c r="S80" s="19"/>
      <c r="T80" s="19"/>
      <c r="U80" s="19"/>
      <c r="V80" s="19"/>
      <c r="W80" s="19"/>
      <c r="X80" s="19"/>
      <c r="Y80" s="19"/>
    </row>
    <row r="81" spans="1:25" ht="34.5" customHeight="1">
      <c r="A81" s="19"/>
      <c r="B81" s="64"/>
      <c r="C81" s="81" t="s">
        <v>174</v>
      </c>
      <c r="D81" s="123"/>
      <c r="E81" s="66"/>
      <c r="F81" s="45"/>
      <c r="G81" s="45"/>
      <c r="H81" s="45"/>
      <c r="I81" s="19"/>
      <c r="J81" s="19"/>
      <c r="K81" s="19"/>
      <c r="L81" s="19"/>
      <c r="M81" s="19"/>
      <c r="N81" s="19"/>
      <c r="O81" s="19"/>
      <c r="P81" s="19"/>
      <c r="Q81" s="19"/>
      <c r="R81" s="19"/>
      <c r="S81" s="19"/>
      <c r="T81" s="19"/>
      <c r="U81" s="19"/>
      <c r="V81" s="19"/>
      <c r="W81" s="19"/>
      <c r="X81" s="19"/>
      <c r="Y81" s="19"/>
    </row>
    <row r="82" spans="1:25" ht="68.25" customHeight="1" thickBot="1">
      <c r="A82" s="19"/>
      <c r="B82" s="64"/>
      <c r="C82" s="68" t="s">
        <v>178</v>
      </c>
      <c r="D82" s="128">
        <f>D79+D80-D81</f>
        <v>0</v>
      </c>
      <c r="E82" s="69" t="s">
        <v>231</v>
      </c>
      <c r="F82" s="45"/>
      <c r="G82" s="45"/>
      <c r="H82" s="45"/>
      <c r="I82" s="19"/>
      <c r="J82" s="19"/>
      <c r="K82" s="19"/>
      <c r="L82" s="19"/>
      <c r="M82" s="19"/>
      <c r="N82" s="19"/>
      <c r="O82" s="19"/>
      <c r="P82" s="19"/>
      <c r="Q82" s="19"/>
      <c r="R82" s="19"/>
      <c r="S82" s="19"/>
      <c r="T82" s="19"/>
      <c r="U82" s="19"/>
      <c r="V82" s="19"/>
      <c r="W82" s="19"/>
      <c r="X82" s="19"/>
      <c r="Y82" s="19"/>
    </row>
    <row r="83" spans="1:25" ht="30.75" customHeight="1" thickBot="1">
      <c r="A83" s="19"/>
      <c r="B83" s="47" t="s">
        <v>184</v>
      </c>
      <c r="C83" s="46"/>
      <c r="D83" s="46"/>
      <c r="E83" s="69"/>
      <c r="F83" s="45"/>
      <c r="G83" s="45"/>
      <c r="H83" s="45"/>
      <c r="I83" s="19"/>
      <c r="J83" s="19"/>
      <c r="K83" s="19"/>
      <c r="L83" s="19"/>
      <c r="M83" s="19"/>
      <c r="N83" s="19"/>
      <c r="O83" s="19"/>
      <c r="P83" s="19"/>
      <c r="Q83" s="19"/>
      <c r="R83" s="19"/>
      <c r="S83" s="19"/>
      <c r="T83" s="19"/>
      <c r="U83" s="19"/>
      <c r="V83" s="19"/>
      <c r="W83" s="19"/>
      <c r="X83" s="19"/>
      <c r="Y83" s="19"/>
    </row>
    <row r="84" spans="1:25" ht="23.25" customHeight="1">
      <c r="A84" s="19"/>
      <c r="B84" s="64"/>
      <c r="C84" s="136" t="s">
        <v>165</v>
      </c>
      <c r="D84" s="108"/>
      <c r="E84" s="66" t="s">
        <v>203</v>
      </c>
      <c r="F84" s="45"/>
      <c r="G84" s="45"/>
      <c r="H84" s="45"/>
      <c r="I84" s="19"/>
      <c r="J84" s="19"/>
      <c r="K84" s="19"/>
      <c r="L84" s="19"/>
      <c r="M84" s="19"/>
      <c r="N84" s="19"/>
      <c r="O84" s="19"/>
      <c r="P84" s="19"/>
      <c r="Q84" s="19"/>
      <c r="R84" s="19"/>
      <c r="S84" s="19"/>
      <c r="T84" s="19"/>
      <c r="U84" s="19"/>
      <c r="V84" s="19"/>
      <c r="W84" s="19"/>
      <c r="X84" s="19"/>
      <c r="Y84" s="19"/>
    </row>
    <row r="85" spans="1:25" ht="23.25" customHeight="1">
      <c r="A85" s="19"/>
      <c r="B85" s="64"/>
      <c r="C85" s="137"/>
      <c r="D85" s="117"/>
      <c r="E85" s="66" t="s">
        <v>163</v>
      </c>
      <c r="F85" s="45"/>
      <c r="G85" s="45"/>
      <c r="H85" s="45"/>
      <c r="I85" s="19"/>
      <c r="J85" s="19"/>
      <c r="K85" s="19"/>
      <c r="L85" s="19"/>
      <c r="M85" s="19"/>
      <c r="N85" s="19"/>
      <c r="O85" s="19"/>
      <c r="P85" s="19"/>
      <c r="Q85" s="19"/>
      <c r="R85" s="19"/>
      <c r="S85" s="19"/>
      <c r="T85" s="19"/>
      <c r="U85" s="19"/>
      <c r="V85" s="19"/>
      <c r="W85" s="19"/>
      <c r="X85" s="19"/>
      <c r="Y85" s="19"/>
    </row>
    <row r="86" spans="1:25" ht="23.25" customHeight="1">
      <c r="A86" s="19"/>
      <c r="B86" s="64"/>
      <c r="C86" s="137"/>
      <c r="D86" s="116"/>
      <c r="E86" s="66" t="s">
        <v>164</v>
      </c>
      <c r="F86" s="45"/>
      <c r="G86" s="45"/>
      <c r="H86" s="45"/>
      <c r="I86" s="19"/>
      <c r="J86" s="19"/>
      <c r="K86" s="19"/>
      <c r="L86" s="19"/>
      <c r="M86" s="19"/>
      <c r="N86" s="19"/>
      <c r="O86" s="19"/>
      <c r="P86" s="19"/>
      <c r="Q86" s="19"/>
      <c r="R86" s="19"/>
      <c r="S86" s="19"/>
      <c r="T86" s="19"/>
      <c r="U86" s="19"/>
      <c r="V86" s="19"/>
      <c r="W86" s="19"/>
      <c r="X86" s="19"/>
      <c r="Y86" s="19"/>
    </row>
    <row r="87" spans="1:25" ht="23.25" customHeight="1">
      <c r="A87" s="19"/>
      <c r="B87" s="64"/>
      <c r="C87" s="137" t="s">
        <v>166</v>
      </c>
      <c r="D87" s="109"/>
      <c r="E87" s="66" t="s">
        <v>203</v>
      </c>
      <c r="F87" s="45"/>
      <c r="G87" s="45"/>
      <c r="H87" s="45"/>
      <c r="I87" s="19"/>
      <c r="J87" s="19"/>
      <c r="K87" s="19"/>
      <c r="L87" s="19"/>
      <c r="M87" s="19"/>
      <c r="N87" s="19"/>
      <c r="O87" s="19"/>
      <c r="P87" s="19"/>
      <c r="Q87" s="19"/>
      <c r="R87" s="19"/>
      <c r="S87" s="19"/>
      <c r="T87" s="19"/>
      <c r="U87" s="19"/>
      <c r="V87" s="19"/>
      <c r="W87" s="19"/>
      <c r="X87" s="19"/>
      <c r="Y87" s="19"/>
    </row>
    <row r="88" spans="1:25" ht="23.25" customHeight="1">
      <c r="A88" s="19"/>
      <c r="B88" s="64"/>
      <c r="C88" s="137"/>
      <c r="D88" s="117"/>
      <c r="E88" s="66" t="s">
        <v>163</v>
      </c>
      <c r="F88" s="45"/>
      <c r="G88" s="45"/>
      <c r="H88" s="45"/>
      <c r="I88" s="19"/>
      <c r="J88" s="19"/>
      <c r="K88" s="19"/>
      <c r="L88" s="19"/>
      <c r="M88" s="19"/>
      <c r="N88" s="19"/>
      <c r="O88" s="19"/>
      <c r="P88" s="19"/>
      <c r="Q88" s="19"/>
      <c r="R88" s="19"/>
      <c r="S88" s="19"/>
      <c r="T88" s="19"/>
      <c r="U88" s="19"/>
      <c r="V88" s="19"/>
      <c r="W88" s="19"/>
      <c r="X88" s="19"/>
      <c r="Y88" s="19"/>
    </row>
    <row r="89" spans="1:25" ht="23.25" customHeight="1">
      <c r="A89" s="19"/>
      <c r="B89" s="64"/>
      <c r="C89" s="137"/>
      <c r="D89" s="116"/>
      <c r="E89" s="66" t="s">
        <v>164</v>
      </c>
      <c r="F89" s="45"/>
      <c r="G89" s="45"/>
      <c r="H89" s="45"/>
      <c r="I89" s="19"/>
      <c r="J89" s="19"/>
      <c r="K89" s="19"/>
      <c r="L89" s="19"/>
      <c r="M89" s="19"/>
      <c r="N89" s="19"/>
      <c r="O89" s="19"/>
      <c r="P89" s="19"/>
      <c r="Q89" s="19"/>
      <c r="R89" s="19"/>
      <c r="S89" s="19"/>
      <c r="T89" s="19"/>
      <c r="U89" s="19"/>
      <c r="V89" s="19"/>
      <c r="W89" s="19"/>
      <c r="X89" s="19"/>
      <c r="Y89" s="19"/>
    </row>
    <row r="90" spans="1:25" ht="23.25" customHeight="1">
      <c r="A90" s="19"/>
      <c r="B90" s="64"/>
      <c r="C90" s="137" t="s">
        <v>175</v>
      </c>
      <c r="D90" s="98"/>
      <c r="E90" s="66" t="s">
        <v>203</v>
      </c>
      <c r="F90" s="45"/>
      <c r="G90" s="45"/>
      <c r="H90" s="45"/>
      <c r="I90" s="19"/>
      <c r="J90" s="19"/>
      <c r="K90" s="19"/>
      <c r="L90" s="19"/>
      <c r="M90" s="19"/>
      <c r="N90" s="19"/>
      <c r="O90" s="19"/>
      <c r="P90" s="19"/>
      <c r="Q90" s="19"/>
      <c r="R90" s="19"/>
      <c r="S90" s="19"/>
      <c r="T90" s="19"/>
      <c r="U90" s="19"/>
      <c r="V90" s="19"/>
      <c r="W90" s="19"/>
      <c r="X90" s="19"/>
      <c r="Y90" s="19"/>
    </row>
    <row r="91" spans="1:25" ht="23.25" customHeight="1">
      <c r="A91" s="19"/>
      <c r="B91" s="64"/>
      <c r="C91" s="137"/>
      <c r="D91" s="122"/>
      <c r="E91" s="66" t="s">
        <v>163</v>
      </c>
      <c r="F91" s="45"/>
      <c r="G91" s="45"/>
      <c r="H91" s="45"/>
      <c r="I91" s="19"/>
      <c r="J91" s="19"/>
      <c r="K91" s="19"/>
      <c r="L91" s="19"/>
      <c r="M91" s="19"/>
      <c r="N91" s="19"/>
      <c r="O91" s="19"/>
      <c r="P91" s="19"/>
      <c r="Q91" s="19"/>
      <c r="R91" s="19"/>
      <c r="S91" s="19"/>
      <c r="T91" s="19"/>
      <c r="U91" s="19"/>
      <c r="V91" s="19"/>
      <c r="W91" s="19"/>
      <c r="X91" s="19"/>
      <c r="Y91" s="19"/>
    </row>
    <row r="92" spans="1:25" ht="23.25" customHeight="1">
      <c r="A92" s="19"/>
      <c r="B92" s="64"/>
      <c r="C92" s="137"/>
      <c r="D92" s="121"/>
      <c r="E92" s="66" t="s">
        <v>164</v>
      </c>
      <c r="F92" s="45"/>
      <c r="G92" s="45"/>
      <c r="H92" s="45"/>
      <c r="I92" s="19"/>
      <c r="J92" s="19"/>
      <c r="K92" s="19"/>
      <c r="L92" s="19"/>
      <c r="M92" s="19"/>
      <c r="N92" s="19"/>
      <c r="O92" s="19"/>
      <c r="P92" s="19"/>
      <c r="Q92" s="19"/>
      <c r="R92" s="19"/>
      <c r="S92" s="19"/>
      <c r="T92" s="19"/>
      <c r="U92" s="19"/>
      <c r="V92" s="19"/>
      <c r="W92" s="19"/>
      <c r="X92" s="19"/>
      <c r="Y92" s="19"/>
    </row>
    <row r="93" spans="1:25" ht="23.25" customHeight="1">
      <c r="A93" s="19"/>
      <c r="B93" s="64"/>
      <c r="C93" s="137" t="s">
        <v>176</v>
      </c>
      <c r="D93" s="98"/>
      <c r="E93" s="66" t="s">
        <v>203</v>
      </c>
      <c r="F93" s="45"/>
      <c r="G93" s="45"/>
      <c r="H93" s="45"/>
      <c r="I93" s="19"/>
      <c r="J93" s="19"/>
      <c r="K93" s="19"/>
      <c r="L93" s="19"/>
      <c r="M93" s="19"/>
      <c r="N93" s="19"/>
      <c r="O93" s="19"/>
      <c r="P93" s="19"/>
      <c r="Q93" s="19"/>
      <c r="R93" s="19"/>
      <c r="S93" s="19"/>
      <c r="T93" s="19"/>
      <c r="U93" s="19"/>
      <c r="V93" s="19"/>
      <c r="W93" s="19"/>
      <c r="X93" s="19"/>
      <c r="Y93" s="19"/>
    </row>
    <row r="94" spans="1:25" ht="23.25" customHeight="1">
      <c r="A94" s="19"/>
      <c r="B94" s="64"/>
      <c r="C94" s="137"/>
      <c r="D94" s="122"/>
      <c r="E94" s="66" t="s">
        <v>163</v>
      </c>
      <c r="F94" s="45"/>
      <c r="G94" s="45"/>
      <c r="H94" s="45"/>
      <c r="I94" s="19"/>
      <c r="J94" s="19"/>
      <c r="K94" s="19"/>
      <c r="L94" s="19"/>
      <c r="M94" s="19"/>
      <c r="N94" s="19"/>
      <c r="O94" s="19"/>
      <c r="P94" s="19"/>
      <c r="Q94" s="19"/>
      <c r="R94" s="19"/>
      <c r="S94" s="19"/>
      <c r="T94" s="19"/>
      <c r="U94" s="19"/>
      <c r="V94" s="19"/>
      <c r="W94" s="19"/>
      <c r="X94" s="19"/>
      <c r="Y94" s="19"/>
    </row>
    <row r="95" spans="1:25" ht="23.25" customHeight="1">
      <c r="A95" s="19"/>
      <c r="B95" s="64"/>
      <c r="C95" s="137"/>
      <c r="D95" s="121"/>
      <c r="E95" s="66" t="s">
        <v>164</v>
      </c>
      <c r="F95" s="45"/>
      <c r="G95" s="45"/>
      <c r="H95" s="45"/>
      <c r="I95" s="19"/>
      <c r="J95" s="19"/>
      <c r="K95" s="19"/>
      <c r="L95" s="19"/>
      <c r="M95" s="19"/>
      <c r="N95" s="19"/>
      <c r="O95" s="19"/>
      <c r="P95" s="19"/>
      <c r="Q95" s="19"/>
      <c r="R95" s="19"/>
      <c r="S95" s="19"/>
      <c r="T95" s="19"/>
      <c r="U95" s="19"/>
      <c r="V95" s="19"/>
      <c r="W95" s="19"/>
      <c r="X95" s="19"/>
      <c r="Y95" s="19"/>
    </row>
    <row r="96" spans="1:25" ht="29.25" customHeight="1" thickBot="1">
      <c r="A96" s="19"/>
      <c r="B96" s="64"/>
      <c r="C96" s="68" t="s">
        <v>177</v>
      </c>
      <c r="D96" s="124">
        <f>D85*D86+D88*D89+D91*D92+D94*D95</f>
        <v>0</v>
      </c>
      <c r="E96" s="70"/>
      <c r="F96" s="45"/>
      <c r="G96" s="45"/>
      <c r="H96" s="45"/>
      <c r="I96" s="19"/>
      <c r="J96" s="19"/>
      <c r="K96" s="19"/>
      <c r="L96" s="19"/>
      <c r="M96" s="19"/>
      <c r="N96" s="19"/>
      <c r="O96" s="19"/>
      <c r="P96" s="19"/>
      <c r="Q96" s="19"/>
      <c r="R96" s="19"/>
      <c r="S96" s="19"/>
      <c r="T96" s="19"/>
      <c r="U96" s="19"/>
      <c r="V96" s="19"/>
      <c r="W96" s="19"/>
      <c r="X96" s="19"/>
      <c r="Y96" s="19"/>
    </row>
    <row r="97" spans="1:26" ht="19.5" thickBot="1">
      <c r="A97" s="19"/>
      <c r="B97" s="73"/>
      <c r="C97" s="82"/>
      <c r="D97" s="83"/>
      <c r="E97" s="84"/>
      <c r="F97" s="45"/>
      <c r="G97" s="45"/>
      <c r="H97" s="45"/>
      <c r="I97" s="19"/>
      <c r="J97" s="19"/>
      <c r="K97" s="19"/>
      <c r="L97" s="19"/>
      <c r="M97" s="19"/>
      <c r="N97" s="19"/>
      <c r="O97" s="19"/>
      <c r="P97" s="19"/>
      <c r="Q97" s="19"/>
      <c r="R97" s="19"/>
      <c r="S97" s="19"/>
      <c r="T97" s="19"/>
      <c r="U97" s="19"/>
      <c r="V97" s="19"/>
      <c r="W97" s="19"/>
      <c r="X97" s="19"/>
      <c r="Y97" s="19"/>
    </row>
    <row r="98" spans="1:26" ht="18.75">
      <c r="A98" s="19"/>
      <c r="B98" s="45"/>
      <c r="C98" s="45"/>
      <c r="D98" s="45"/>
      <c r="E98" s="45"/>
      <c r="F98" s="45"/>
      <c r="G98" s="45"/>
      <c r="H98" s="45"/>
      <c r="I98" s="19"/>
      <c r="J98" s="19"/>
      <c r="K98" s="19"/>
      <c r="L98" s="19"/>
      <c r="M98" s="19"/>
      <c r="N98" s="19"/>
      <c r="O98" s="19"/>
      <c r="P98" s="19"/>
      <c r="Q98" s="19"/>
      <c r="R98" s="19"/>
      <c r="S98" s="19"/>
      <c r="T98" s="19"/>
      <c r="U98" s="19"/>
      <c r="V98" s="19"/>
      <c r="W98" s="19"/>
      <c r="X98" s="19"/>
      <c r="Y98" s="19"/>
    </row>
    <row r="99" spans="1:26" ht="29.25" customHeight="1">
      <c r="A99" s="27"/>
      <c r="B99" s="76" t="s">
        <v>198</v>
      </c>
      <c r="C99" s="51"/>
      <c r="D99" s="76"/>
      <c r="E99" s="76"/>
      <c r="F99" s="76"/>
      <c r="G99" s="51"/>
      <c r="H99" s="76"/>
      <c r="I99" s="76"/>
      <c r="J99" s="76"/>
      <c r="K99" s="51"/>
      <c r="L99" s="76"/>
      <c r="M99" s="76"/>
      <c r="N99" s="76"/>
      <c r="O99" s="51"/>
      <c r="P99" s="76"/>
      <c r="Q99" s="76"/>
      <c r="R99" s="76"/>
      <c r="S99" s="51"/>
      <c r="T99" s="76"/>
      <c r="U99" s="76"/>
      <c r="V99" s="76"/>
      <c r="W99" s="51"/>
      <c r="X99" s="76"/>
      <c r="Y99" s="76"/>
      <c r="Z99" s="22"/>
    </row>
    <row r="100" spans="1:26" ht="15" customHeight="1" thickBot="1">
      <c r="A100" s="19"/>
      <c r="B100" s="45"/>
      <c r="C100" s="52"/>
      <c r="D100" s="45"/>
      <c r="E100" s="45"/>
      <c r="F100" s="45"/>
      <c r="G100" s="52"/>
      <c r="H100" s="45"/>
      <c r="I100" s="45"/>
      <c r="J100" s="45"/>
      <c r="K100" s="52"/>
      <c r="L100" s="45"/>
      <c r="M100" s="45"/>
      <c r="N100" s="45"/>
      <c r="O100" s="52"/>
      <c r="P100" s="45"/>
      <c r="Q100" s="45"/>
      <c r="R100" s="45"/>
      <c r="S100" s="52"/>
      <c r="T100" s="45"/>
      <c r="U100" s="45"/>
      <c r="V100" s="45"/>
      <c r="W100" s="52"/>
      <c r="X100" s="45"/>
      <c r="Y100" s="45"/>
      <c r="Z100" s="22"/>
    </row>
    <row r="101" spans="1:26" ht="66" customHeight="1">
      <c r="A101" s="19"/>
      <c r="B101" s="53"/>
      <c r="C101" s="85" t="s">
        <v>180</v>
      </c>
      <c r="D101" s="54" t="s">
        <v>168</v>
      </c>
      <c r="E101" s="54" t="s">
        <v>169</v>
      </c>
      <c r="F101" s="55"/>
      <c r="G101" s="85" t="s">
        <v>180</v>
      </c>
      <c r="H101" s="54" t="s">
        <v>168</v>
      </c>
      <c r="I101" s="56" t="s">
        <v>169</v>
      </c>
      <c r="J101" s="77"/>
      <c r="K101" s="150" t="s">
        <v>229</v>
      </c>
      <c r="L101" s="150"/>
      <c r="M101" s="150"/>
      <c r="N101" s="150"/>
      <c r="O101" s="150"/>
      <c r="P101" s="78"/>
      <c r="Q101" s="78"/>
      <c r="R101" s="77"/>
      <c r="S101" s="78"/>
      <c r="T101" s="78"/>
      <c r="U101" s="78"/>
      <c r="V101" s="77"/>
      <c r="W101" s="45"/>
      <c r="X101" s="45"/>
      <c r="Y101" s="45"/>
      <c r="Z101" s="19"/>
    </row>
    <row r="102" spans="1:26" ht="66" customHeight="1">
      <c r="A102" s="19"/>
      <c r="B102" s="57" t="s">
        <v>167</v>
      </c>
      <c r="C102" s="104"/>
      <c r="D102" s="105"/>
      <c r="E102" s="106"/>
      <c r="F102" s="58" t="s">
        <v>181</v>
      </c>
      <c r="G102" s="104"/>
      <c r="H102" s="105"/>
      <c r="I102" s="113"/>
      <c r="J102" s="49"/>
      <c r="K102" s="145" t="s">
        <v>242</v>
      </c>
      <c r="L102" s="146"/>
      <c r="M102" s="147">
        <f>'補助金額計算シート（非表示）'!B101</f>
        <v>0</v>
      </c>
      <c r="N102" s="148"/>
      <c r="O102" s="149"/>
      <c r="P102" s="78"/>
      <c r="Q102" s="78"/>
      <c r="R102" s="49"/>
      <c r="S102" s="78"/>
      <c r="T102" s="78"/>
      <c r="U102" s="78"/>
      <c r="V102" s="49"/>
      <c r="W102" s="45"/>
      <c r="X102" s="45"/>
      <c r="Y102" s="45"/>
      <c r="Z102" s="19"/>
    </row>
    <row r="103" spans="1:26" ht="66" customHeight="1">
      <c r="A103" s="19"/>
      <c r="B103" s="57" t="s">
        <v>179</v>
      </c>
      <c r="C103" s="89"/>
      <c r="D103" s="90"/>
      <c r="E103" s="91"/>
      <c r="F103" s="58" t="s">
        <v>182</v>
      </c>
      <c r="G103" s="89"/>
      <c r="H103" s="90"/>
      <c r="I103" s="95"/>
      <c r="J103" s="49"/>
      <c r="K103" s="101"/>
      <c r="L103" s="102"/>
      <c r="M103" s="101"/>
      <c r="N103" s="151"/>
      <c r="O103" s="151"/>
      <c r="P103" s="78"/>
      <c r="Q103" s="78"/>
      <c r="R103" s="49"/>
      <c r="S103" s="78"/>
      <c r="T103" s="78"/>
      <c r="U103" s="78"/>
      <c r="V103" s="49"/>
      <c r="W103" s="45"/>
      <c r="X103" s="45"/>
      <c r="Y103" s="45"/>
      <c r="Z103" s="19"/>
    </row>
    <row r="104" spans="1:26" ht="66" customHeight="1" thickBot="1">
      <c r="A104" s="19"/>
      <c r="B104" s="59" t="s">
        <v>170</v>
      </c>
      <c r="C104" s="92"/>
      <c r="D104" s="93"/>
      <c r="E104" s="94"/>
      <c r="F104" s="60" t="s">
        <v>183</v>
      </c>
      <c r="G104" s="92"/>
      <c r="H104" s="93"/>
      <c r="I104" s="96"/>
      <c r="J104" s="49"/>
      <c r="K104" s="46"/>
      <c r="L104" s="103"/>
      <c r="M104" s="46"/>
      <c r="N104" s="144"/>
      <c r="O104" s="144"/>
      <c r="P104" s="78"/>
      <c r="Q104" s="78"/>
      <c r="R104" s="49"/>
      <c r="S104" s="78"/>
      <c r="T104" s="78"/>
      <c r="U104" s="78"/>
      <c r="V104" s="49"/>
      <c r="W104" s="45"/>
      <c r="X104" s="45"/>
      <c r="Y104" s="45"/>
      <c r="Z104" s="19"/>
    </row>
    <row r="105" spans="1:26" ht="19.5" thickBot="1">
      <c r="A105" s="19"/>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19"/>
    </row>
    <row r="106" spans="1:26" ht="29.25" customHeight="1">
      <c r="A106" s="19"/>
      <c r="B106" s="138" t="str">
        <f>IF(G4="はい","導入機器①　※税込価格を入力してください","導入機器①　※税抜価格を入力してください")</f>
        <v>導入機器①　※税抜価格を入力してください</v>
      </c>
      <c r="C106" s="139"/>
      <c r="D106" s="139"/>
      <c r="E106" s="140"/>
      <c r="F106" s="138" t="str">
        <f>IF(G4="はい","導入機器②　※税込価格を入力してください","導入機器②　※税抜価格を入力してください")</f>
        <v>導入機器②　※税抜価格を入力してください</v>
      </c>
      <c r="G106" s="139"/>
      <c r="H106" s="139"/>
      <c r="I106" s="140"/>
      <c r="J106" s="138" t="str">
        <f>IF(G4="はい","導入機器③　※税込価格を入力してください","導入機器③　※税抜価格を入力してください")</f>
        <v>導入機器③　※税抜価格を入力してください</v>
      </c>
      <c r="K106" s="139"/>
      <c r="L106" s="139"/>
      <c r="M106" s="140"/>
      <c r="N106" s="138" t="str">
        <f>IF(G4="はい","導入機器④　※税込価格を入力してください","導入機器④　※税抜価格を入力してください")</f>
        <v>導入機器④　※税抜価格を入力してください</v>
      </c>
      <c r="O106" s="139"/>
      <c r="P106" s="139"/>
      <c r="Q106" s="140"/>
      <c r="R106" s="138" t="str">
        <f>IF(G4="はい","導入機器⑤　※税込価格を入力してください","導入機器⑤　※税抜価格を入力してください")</f>
        <v>導入機器⑤　※税抜価格を入力してください</v>
      </c>
      <c r="S106" s="139"/>
      <c r="T106" s="139"/>
      <c r="U106" s="140"/>
      <c r="V106" s="138" t="str">
        <f>IF(G4="はい","導入機器⑥　※税込価格を入力してください","導入機器⑥　※税抜価格を入力してください")</f>
        <v>導入機器⑥　※税抜価格を入力してください</v>
      </c>
      <c r="W106" s="139"/>
      <c r="X106" s="139"/>
      <c r="Y106" s="140"/>
    </row>
    <row r="107" spans="1:26" ht="66" customHeight="1">
      <c r="A107" s="19"/>
      <c r="B107" s="61"/>
      <c r="C107" s="62">
        <f>D102</f>
        <v>0</v>
      </c>
      <c r="D107" s="119">
        <f>E102</f>
        <v>0</v>
      </c>
      <c r="E107" s="63"/>
      <c r="F107" s="61"/>
      <c r="G107" s="62">
        <f>H102</f>
        <v>0</v>
      </c>
      <c r="H107" s="119">
        <f>I102</f>
        <v>0</v>
      </c>
      <c r="I107" s="63"/>
      <c r="J107" s="61"/>
      <c r="K107" s="62">
        <f>D103</f>
        <v>0</v>
      </c>
      <c r="L107" s="119">
        <f>E103</f>
        <v>0</v>
      </c>
      <c r="M107" s="63"/>
      <c r="N107" s="61"/>
      <c r="O107" s="62">
        <f>H103</f>
        <v>0</v>
      </c>
      <c r="P107" s="119">
        <f>I103</f>
        <v>0</v>
      </c>
      <c r="Q107" s="63"/>
      <c r="R107" s="61"/>
      <c r="S107" s="62">
        <f>D104</f>
        <v>0</v>
      </c>
      <c r="T107" s="119">
        <f>E104</f>
        <v>0</v>
      </c>
      <c r="U107" s="63"/>
      <c r="V107" s="61"/>
      <c r="W107" s="62">
        <f>H104</f>
        <v>0</v>
      </c>
      <c r="X107" s="119">
        <f>I104</f>
        <v>0</v>
      </c>
      <c r="Y107" s="63"/>
    </row>
    <row r="108" spans="1:26" ht="51.75" customHeight="1" thickBot="1">
      <c r="A108" s="19"/>
      <c r="B108" s="133" t="s">
        <v>246</v>
      </c>
      <c r="C108" s="134"/>
      <c r="D108" s="134"/>
      <c r="E108" s="135"/>
      <c r="F108" s="133" t="s">
        <v>246</v>
      </c>
      <c r="G108" s="134"/>
      <c r="H108" s="134"/>
      <c r="I108" s="135"/>
      <c r="J108" s="133" t="s">
        <v>246</v>
      </c>
      <c r="K108" s="134"/>
      <c r="L108" s="134"/>
      <c r="M108" s="135"/>
      <c r="N108" s="133" t="s">
        <v>246</v>
      </c>
      <c r="O108" s="134"/>
      <c r="P108" s="134"/>
      <c r="Q108" s="135"/>
      <c r="R108" s="133" t="s">
        <v>246</v>
      </c>
      <c r="S108" s="134"/>
      <c r="T108" s="134"/>
      <c r="U108" s="135"/>
      <c r="V108" s="133" t="s">
        <v>246</v>
      </c>
      <c r="W108" s="134"/>
      <c r="X108" s="134"/>
      <c r="Y108" s="135"/>
    </row>
    <row r="109" spans="1:26" ht="41.25" customHeight="1">
      <c r="A109" s="19"/>
      <c r="B109" s="64"/>
      <c r="C109" s="65" t="s">
        <v>173</v>
      </c>
      <c r="D109" s="115"/>
      <c r="E109" s="66" t="s">
        <v>163</v>
      </c>
      <c r="F109" s="64"/>
      <c r="G109" s="65" t="s">
        <v>173</v>
      </c>
      <c r="H109" s="115"/>
      <c r="I109" s="66" t="s">
        <v>163</v>
      </c>
      <c r="J109" s="64"/>
      <c r="K109" s="65" t="s">
        <v>173</v>
      </c>
      <c r="L109" s="120"/>
      <c r="M109" s="66" t="s">
        <v>163</v>
      </c>
      <c r="N109" s="64"/>
      <c r="O109" s="65" t="s">
        <v>173</v>
      </c>
      <c r="P109" s="120"/>
      <c r="Q109" s="66" t="s">
        <v>163</v>
      </c>
      <c r="R109" s="64"/>
      <c r="S109" s="65" t="s">
        <v>173</v>
      </c>
      <c r="T109" s="120"/>
      <c r="U109" s="66" t="s">
        <v>163</v>
      </c>
      <c r="V109" s="64"/>
      <c r="W109" s="65" t="s">
        <v>173</v>
      </c>
      <c r="X109" s="120"/>
      <c r="Y109" s="66" t="s">
        <v>163</v>
      </c>
    </row>
    <row r="110" spans="1:26" ht="22.5" customHeight="1">
      <c r="A110" s="19"/>
      <c r="B110" s="64"/>
      <c r="C110" s="67" t="s">
        <v>171</v>
      </c>
      <c r="D110" s="116"/>
      <c r="E110" s="66" t="s">
        <v>164</v>
      </c>
      <c r="F110" s="64"/>
      <c r="G110" s="67" t="s">
        <v>171</v>
      </c>
      <c r="H110" s="116"/>
      <c r="I110" s="66" t="s">
        <v>164</v>
      </c>
      <c r="J110" s="64"/>
      <c r="K110" s="67" t="s">
        <v>171</v>
      </c>
      <c r="L110" s="121"/>
      <c r="M110" s="66" t="s">
        <v>164</v>
      </c>
      <c r="N110" s="64"/>
      <c r="O110" s="67" t="s">
        <v>171</v>
      </c>
      <c r="P110" s="121"/>
      <c r="Q110" s="66" t="s">
        <v>164</v>
      </c>
      <c r="R110" s="64"/>
      <c r="S110" s="67" t="s">
        <v>171</v>
      </c>
      <c r="T110" s="121"/>
      <c r="U110" s="66" t="s">
        <v>164</v>
      </c>
      <c r="V110" s="64"/>
      <c r="W110" s="67" t="s">
        <v>171</v>
      </c>
      <c r="X110" s="121"/>
      <c r="Y110" s="66" t="s">
        <v>164</v>
      </c>
    </row>
    <row r="111" spans="1:26" ht="30" customHeight="1">
      <c r="A111" s="19"/>
      <c r="B111" s="64"/>
      <c r="C111" s="86" t="s">
        <v>201</v>
      </c>
      <c r="D111" s="130">
        <f>D128</f>
        <v>0</v>
      </c>
      <c r="E111" s="66" t="s">
        <v>163</v>
      </c>
      <c r="F111" s="64"/>
      <c r="G111" s="86" t="s">
        <v>201</v>
      </c>
      <c r="H111" s="130">
        <f>H128</f>
        <v>0</v>
      </c>
      <c r="I111" s="66" t="s">
        <v>163</v>
      </c>
      <c r="J111" s="64"/>
      <c r="K111" s="86" t="s">
        <v>201</v>
      </c>
      <c r="L111" s="131">
        <f>L128</f>
        <v>0</v>
      </c>
      <c r="M111" s="66" t="s">
        <v>163</v>
      </c>
      <c r="N111" s="64"/>
      <c r="O111" s="86" t="s">
        <v>201</v>
      </c>
      <c r="P111" s="131">
        <f>P128</f>
        <v>0</v>
      </c>
      <c r="Q111" s="66" t="s">
        <v>163</v>
      </c>
      <c r="R111" s="64"/>
      <c r="S111" s="86" t="s">
        <v>201</v>
      </c>
      <c r="T111" s="131">
        <f>T128</f>
        <v>0</v>
      </c>
      <c r="U111" s="66" t="s">
        <v>163</v>
      </c>
      <c r="V111" s="64"/>
      <c r="W111" s="86" t="s">
        <v>201</v>
      </c>
      <c r="X111" s="131">
        <f>X128</f>
        <v>0</v>
      </c>
      <c r="Y111" s="66" t="s">
        <v>163</v>
      </c>
      <c r="Z111" s="16"/>
    </row>
    <row r="112" spans="1:26" ht="30" customHeight="1">
      <c r="A112" s="19"/>
      <c r="B112" s="64"/>
      <c r="C112" s="67" t="s">
        <v>172</v>
      </c>
      <c r="D112" s="117"/>
      <c r="E112" s="66" t="s">
        <v>163</v>
      </c>
      <c r="F112" s="64"/>
      <c r="G112" s="67" t="s">
        <v>172</v>
      </c>
      <c r="H112" s="117"/>
      <c r="I112" s="66" t="s">
        <v>163</v>
      </c>
      <c r="J112" s="64"/>
      <c r="K112" s="67" t="s">
        <v>172</v>
      </c>
      <c r="L112" s="122"/>
      <c r="M112" s="66" t="s">
        <v>163</v>
      </c>
      <c r="N112" s="64"/>
      <c r="O112" s="67" t="s">
        <v>172</v>
      </c>
      <c r="P112" s="122"/>
      <c r="Q112" s="66" t="s">
        <v>163</v>
      </c>
      <c r="R112" s="64"/>
      <c r="S112" s="67" t="s">
        <v>172</v>
      </c>
      <c r="T112" s="122"/>
      <c r="U112" s="66" t="s">
        <v>163</v>
      </c>
      <c r="V112" s="64"/>
      <c r="W112" s="67" t="s">
        <v>172</v>
      </c>
      <c r="X112" s="122"/>
      <c r="Y112" s="66" t="s">
        <v>163</v>
      </c>
      <c r="Z112" s="16"/>
    </row>
    <row r="113" spans="1:26" ht="30" customHeight="1">
      <c r="A113" s="19"/>
      <c r="B113" s="64"/>
      <c r="C113" s="67" t="s">
        <v>174</v>
      </c>
      <c r="D113" s="117"/>
      <c r="E113" s="66" t="s">
        <v>163</v>
      </c>
      <c r="F113" s="64"/>
      <c r="G113" s="67" t="s">
        <v>174</v>
      </c>
      <c r="H113" s="117"/>
      <c r="I113" s="66" t="s">
        <v>163</v>
      </c>
      <c r="J113" s="64"/>
      <c r="K113" s="67" t="s">
        <v>174</v>
      </c>
      <c r="L113" s="122"/>
      <c r="M113" s="66" t="s">
        <v>163</v>
      </c>
      <c r="N113" s="64"/>
      <c r="O113" s="67" t="s">
        <v>174</v>
      </c>
      <c r="P113" s="122"/>
      <c r="Q113" s="66" t="s">
        <v>163</v>
      </c>
      <c r="R113" s="64"/>
      <c r="S113" s="67" t="s">
        <v>174</v>
      </c>
      <c r="T113" s="122"/>
      <c r="U113" s="66" t="s">
        <v>163</v>
      </c>
      <c r="V113" s="64"/>
      <c r="W113" s="67" t="s">
        <v>174</v>
      </c>
      <c r="X113" s="122"/>
      <c r="Y113" s="66" t="s">
        <v>163</v>
      </c>
      <c r="Z113" s="16"/>
    </row>
    <row r="114" spans="1:26" ht="55.5" customHeight="1" thickBot="1">
      <c r="A114" s="19"/>
      <c r="B114" s="64"/>
      <c r="C114" s="68" t="s">
        <v>178</v>
      </c>
      <c r="D114" s="118">
        <f>D109*D110+D111+D112-D113</f>
        <v>0</v>
      </c>
      <c r="E114" s="69" t="s">
        <v>231</v>
      </c>
      <c r="F114" s="64"/>
      <c r="G114" s="68" t="s">
        <v>178</v>
      </c>
      <c r="H114" s="118">
        <f>H109*H110+H111+H112-H113</f>
        <v>0</v>
      </c>
      <c r="I114" s="69" t="s">
        <v>231</v>
      </c>
      <c r="J114" s="64"/>
      <c r="K114" s="68" t="s">
        <v>178</v>
      </c>
      <c r="L114" s="118">
        <f>L109*L110+L111+L112-L113</f>
        <v>0</v>
      </c>
      <c r="M114" s="69" t="s">
        <v>231</v>
      </c>
      <c r="N114" s="64"/>
      <c r="O114" s="68" t="s">
        <v>178</v>
      </c>
      <c r="P114" s="118">
        <f>P109*P110+P111+P112-P113</f>
        <v>0</v>
      </c>
      <c r="Q114" s="69" t="s">
        <v>231</v>
      </c>
      <c r="R114" s="64"/>
      <c r="S114" s="68" t="s">
        <v>178</v>
      </c>
      <c r="T114" s="118">
        <f>T109*T110+T111+T112-T113</f>
        <v>0</v>
      </c>
      <c r="U114" s="69" t="s">
        <v>231</v>
      </c>
      <c r="V114" s="64"/>
      <c r="W114" s="68" t="s">
        <v>178</v>
      </c>
      <c r="X114" s="118">
        <f>X109*X110+X111+X112-X113</f>
        <v>0</v>
      </c>
      <c r="Y114" s="69" t="s">
        <v>231</v>
      </c>
      <c r="Z114" s="16"/>
    </row>
    <row r="115" spans="1:26" ht="33.75" customHeight="1" thickBot="1">
      <c r="A115" s="19"/>
      <c r="B115" s="47" t="s">
        <v>184</v>
      </c>
      <c r="C115" s="46"/>
      <c r="D115" s="46"/>
      <c r="E115" s="69"/>
      <c r="F115" s="61" t="s">
        <v>185</v>
      </c>
      <c r="G115" s="46"/>
      <c r="H115" s="46"/>
      <c r="I115" s="69"/>
      <c r="J115" s="61" t="s">
        <v>186</v>
      </c>
      <c r="K115" s="46"/>
      <c r="L115" s="46"/>
      <c r="M115" s="69"/>
      <c r="N115" s="61" t="s">
        <v>187</v>
      </c>
      <c r="O115" s="46"/>
      <c r="P115" s="46"/>
      <c r="Q115" s="69"/>
      <c r="R115" s="61" t="s">
        <v>188</v>
      </c>
      <c r="S115" s="46"/>
      <c r="T115" s="46"/>
      <c r="U115" s="69"/>
      <c r="V115" s="61" t="s">
        <v>185</v>
      </c>
      <c r="W115" s="46"/>
      <c r="X115" s="46"/>
      <c r="Y115" s="69"/>
    </row>
    <row r="116" spans="1:26" ht="23.25" customHeight="1">
      <c r="A116" s="19"/>
      <c r="B116" s="64"/>
      <c r="C116" s="136" t="s">
        <v>165</v>
      </c>
      <c r="D116" s="108"/>
      <c r="E116" s="66" t="s">
        <v>203</v>
      </c>
      <c r="F116" s="64"/>
      <c r="G116" s="136" t="s">
        <v>165</v>
      </c>
      <c r="H116" s="108"/>
      <c r="I116" s="66" t="s">
        <v>203</v>
      </c>
      <c r="J116" s="64"/>
      <c r="K116" s="136" t="s">
        <v>165</v>
      </c>
      <c r="L116" s="97"/>
      <c r="M116" s="66" t="s">
        <v>203</v>
      </c>
      <c r="N116" s="64"/>
      <c r="O116" s="136" t="s">
        <v>165</v>
      </c>
      <c r="P116" s="97"/>
      <c r="Q116" s="66" t="s">
        <v>203</v>
      </c>
      <c r="R116" s="64"/>
      <c r="S116" s="136" t="s">
        <v>165</v>
      </c>
      <c r="T116" s="97"/>
      <c r="U116" s="66" t="s">
        <v>203</v>
      </c>
      <c r="V116" s="64"/>
      <c r="W116" s="136" t="s">
        <v>165</v>
      </c>
      <c r="X116" s="97"/>
      <c r="Y116" s="66" t="s">
        <v>203</v>
      </c>
    </row>
    <row r="117" spans="1:26" ht="23.25" customHeight="1">
      <c r="A117" s="19"/>
      <c r="B117" s="64"/>
      <c r="C117" s="137"/>
      <c r="D117" s="117"/>
      <c r="E117" s="66" t="s">
        <v>163</v>
      </c>
      <c r="F117" s="64"/>
      <c r="G117" s="137"/>
      <c r="H117" s="117"/>
      <c r="I117" s="66" t="s">
        <v>163</v>
      </c>
      <c r="J117" s="64"/>
      <c r="K117" s="137"/>
      <c r="L117" s="122"/>
      <c r="M117" s="66" t="s">
        <v>163</v>
      </c>
      <c r="N117" s="64"/>
      <c r="O117" s="137"/>
      <c r="P117" s="122"/>
      <c r="Q117" s="66" t="s">
        <v>163</v>
      </c>
      <c r="R117" s="64"/>
      <c r="S117" s="137"/>
      <c r="T117" s="122"/>
      <c r="U117" s="66" t="s">
        <v>163</v>
      </c>
      <c r="V117" s="64"/>
      <c r="W117" s="137"/>
      <c r="X117" s="122"/>
      <c r="Y117" s="66" t="s">
        <v>163</v>
      </c>
    </row>
    <row r="118" spans="1:26" ht="23.25" customHeight="1">
      <c r="A118" s="19"/>
      <c r="B118" s="64"/>
      <c r="C118" s="137"/>
      <c r="D118" s="116"/>
      <c r="E118" s="66" t="s">
        <v>164</v>
      </c>
      <c r="F118" s="64"/>
      <c r="G118" s="137"/>
      <c r="H118" s="116"/>
      <c r="I118" s="66" t="s">
        <v>164</v>
      </c>
      <c r="J118" s="64"/>
      <c r="K118" s="137"/>
      <c r="L118" s="121"/>
      <c r="M118" s="66" t="s">
        <v>164</v>
      </c>
      <c r="N118" s="64"/>
      <c r="O118" s="137"/>
      <c r="P118" s="121"/>
      <c r="Q118" s="66" t="s">
        <v>164</v>
      </c>
      <c r="R118" s="64"/>
      <c r="S118" s="137"/>
      <c r="T118" s="121"/>
      <c r="U118" s="66" t="s">
        <v>164</v>
      </c>
      <c r="V118" s="64"/>
      <c r="W118" s="137"/>
      <c r="X118" s="121"/>
      <c r="Y118" s="66" t="s">
        <v>164</v>
      </c>
    </row>
    <row r="119" spans="1:26" ht="23.25" customHeight="1">
      <c r="A119" s="19"/>
      <c r="B119" s="64"/>
      <c r="C119" s="137" t="s">
        <v>166</v>
      </c>
      <c r="D119" s="109"/>
      <c r="E119" s="66" t="s">
        <v>203</v>
      </c>
      <c r="F119" s="64"/>
      <c r="G119" s="137" t="s">
        <v>166</v>
      </c>
      <c r="H119" s="109"/>
      <c r="I119" s="66" t="s">
        <v>203</v>
      </c>
      <c r="J119" s="64"/>
      <c r="K119" s="137" t="s">
        <v>166</v>
      </c>
      <c r="L119" s="98"/>
      <c r="M119" s="66" t="s">
        <v>203</v>
      </c>
      <c r="N119" s="64"/>
      <c r="O119" s="137" t="s">
        <v>166</v>
      </c>
      <c r="P119" s="98"/>
      <c r="Q119" s="66" t="s">
        <v>203</v>
      </c>
      <c r="R119" s="64"/>
      <c r="S119" s="137" t="s">
        <v>166</v>
      </c>
      <c r="T119" s="98"/>
      <c r="U119" s="66" t="s">
        <v>203</v>
      </c>
      <c r="V119" s="64"/>
      <c r="W119" s="137" t="s">
        <v>166</v>
      </c>
      <c r="X119" s="98"/>
      <c r="Y119" s="66" t="s">
        <v>203</v>
      </c>
    </row>
    <row r="120" spans="1:26" ht="23.25" customHeight="1">
      <c r="A120" s="19"/>
      <c r="B120" s="64"/>
      <c r="C120" s="137"/>
      <c r="D120" s="122"/>
      <c r="E120" s="66" t="s">
        <v>163</v>
      </c>
      <c r="F120" s="64"/>
      <c r="G120" s="137"/>
      <c r="H120" s="117"/>
      <c r="I120" s="66" t="s">
        <v>163</v>
      </c>
      <c r="J120" s="64"/>
      <c r="K120" s="137"/>
      <c r="L120" s="122"/>
      <c r="M120" s="66" t="s">
        <v>163</v>
      </c>
      <c r="N120" s="64"/>
      <c r="O120" s="137"/>
      <c r="P120" s="122"/>
      <c r="Q120" s="66" t="s">
        <v>163</v>
      </c>
      <c r="R120" s="64"/>
      <c r="S120" s="137"/>
      <c r="T120" s="122"/>
      <c r="U120" s="66" t="s">
        <v>163</v>
      </c>
      <c r="V120" s="64"/>
      <c r="W120" s="137"/>
      <c r="X120" s="122"/>
      <c r="Y120" s="66" t="s">
        <v>163</v>
      </c>
    </row>
    <row r="121" spans="1:26" ht="23.25" customHeight="1">
      <c r="A121" s="19"/>
      <c r="B121" s="64"/>
      <c r="C121" s="137"/>
      <c r="D121" s="121"/>
      <c r="E121" s="66" t="s">
        <v>164</v>
      </c>
      <c r="F121" s="64"/>
      <c r="G121" s="137"/>
      <c r="H121" s="116"/>
      <c r="I121" s="66" t="s">
        <v>164</v>
      </c>
      <c r="J121" s="64"/>
      <c r="K121" s="137"/>
      <c r="L121" s="121"/>
      <c r="M121" s="66" t="s">
        <v>164</v>
      </c>
      <c r="N121" s="64"/>
      <c r="O121" s="137"/>
      <c r="P121" s="121"/>
      <c r="Q121" s="66" t="s">
        <v>164</v>
      </c>
      <c r="R121" s="64"/>
      <c r="S121" s="137"/>
      <c r="T121" s="121"/>
      <c r="U121" s="66" t="s">
        <v>164</v>
      </c>
      <c r="V121" s="64"/>
      <c r="W121" s="137"/>
      <c r="X121" s="121"/>
      <c r="Y121" s="66" t="s">
        <v>164</v>
      </c>
    </row>
    <row r="122" spans="1:26" ht="23.25" customHeight="1">
      <c r="A122" s="19"/>
      <c r="B122" s="64"/>
      <c r="C122" s="137" t="s">
        <v>175</v>
      </c>
      <c r="D122" s="98"/>
      <c r="E122" s="66" t="s">
        <v>203</v>
      </c>
      <c r="F122" s="64"/>
      <c r="G122" s="137" t="s">
        <v>175</v>
      </c>
      <c r="H122" s="109"/>
      <c r="I122" s="66" t="s">
        <v>203</v>
      </c>
      <c r="J122" s="64"/>
      <c r="K122" s="137" t="s">
        <v>175</v>
      </c>
      <c r="L122" s="98"/>
      <c r="M122" s="66" t="s">
        <v>203</v>
      </c>
      <c r="N122" s="64"/>
      <c r="O122" s="137" t="s">
        <v>175</v>
      </c>
      <c r="P122" s="98"/>
      <c r="Q122" s="66" t="s">
        <v>203</v>
      </c>
      <c r="R122" s="64"/>
      <c r="S122" s="137" t="s">
        <v>175</v>
      </c>
      <c r="T122" s="98"/>
      <c r="U122" s="66" t="s">
        <v>203</v>
      </c>
      <c r="V122" s="64"/>
      <c r="W122" s="137" t="s">
        <v>175</v>
      </c>
      <c r="X122" s="98"/>
      <c r="Y122" s="66" t="s">
        <v>203</v>
      </c>
    </row>
    <row r="123" spans="1:26" ht="23.25" customHeight="1">
      <c r="A123" s="19"/>
      <c r="B123" s="64"/>
      <c r="C123" s="137"/>
      <c r="D123" s="122"/>
      <c r="E123" s="66" t="s">
        <v>163</v>
      </c>
      <c r="F123" s="64"/>
      <c r="G123" s="137"/>
      <c r="H123" s="122"/>
      <c r="I123" s="66" t="s">
        <v>163</v>
      </c>
      <c r="J123" s="64"/>
      <c r="K123" s="137"/>
      <c r="L123" s="122"/>
      <c r="M123" s="66" t="s">
        <v>163</v>
      </c>
      <c r="N123" s="64"/>
      <c r="O123" s="137"/>
      <c r="P123" s="122"/>
      <c r="Q123" s="66" t="s">
        <v>163</v>
      </c>
      <c r="R123" s="64"/>
      <c r="S123" s="137"/>
      <c r="T123" s="122"/>
      <c r="U123" s="66" t="s">
        <v>163</v>
      </c>
      <c r="V123" s="64"/>
      <c r="W123" s="137"/>
      <c r="X123" s="122"/>
      <c r="Y123" s="66" t="s">
        <v>163</v>
      </c>
    </row>
    <row r="124" spans="1:26" ht="23.25" customHeight="1">
      <c r="A124" s="19"/>
      <c r="B124" s="64"/>
      <c r="C124" s="137"/>
      <c r="D124" s="121"/>
      <c r="E124" s="66" t="s">
        <v>164</v>
      </c>
      <c r="F124" s="64"/>
      <c r="G124" s="137"/>
      <c r="H124" s="121"/>
      <c r="I124" s="66" t="s">
        <v>164</v>
      </c>
      <c r="J124" s="64"/>
      <c r="K124" s="137"/>
      <c r="L124" s="121"/>
      <c r="M124" s="66" t="s">
        <v>164</v>
      </c>
      <c r="N124" s="64"/>
      <c r="O124" s="137"/>
      <c r="P124" s="121"/>
      <c r="Q124" s="66" t="s">
        <v>164</v>
      </c>
      <c r="R124" s="64"/>
      <c r="S124" s="137"/>
      <c r="T124" s="121"/>
      <c r="U124" s="66" t="s">
        <v>164</v>
      </c>
      <c r="V124" s="64"/>
      <c r="W124" s="137"/>
      <c r="X124" s="121"/>
      <c r="Y124" s="66" t="s">
        <v>164</v>
      </c>
    </row>
    <row r="125" spans="1:26" ht="23.25" customHeight="1">
      <c r="A125" s="19"/>
      <c r="B125" s="64"/>
      <c r="C125" s="137" t="s">
        <v>176</v>
      </c>
      <c r="D125" s="98"/>
      <c r="E125" s="66" t="s">
        <v>203</v>
      </c>
      <c r="F125" s="64"/>
      <c r="G125" s="137" t="s">
        <v>176</v>
      </c>
      <c r="H125" s="98"/>
      <c r="I125" s="66" t="s">
        <v>203</v>
      </c>
      <c r="J125" s="64"/>
      <c r="K125" s="137" t="s">
        <v>176</v>
      </c>
      <c r="L125" s="98"/>
      <c r="M125" s="66" t="s">
        <v>203</v>
      </c>
      <c r="N125" s="64"/>
      <c r="O125" s="137" t="s">
        <v>176</v>
      </c>
      <c r="P125" s="98"/>
      <c r="Q125" s="66" t="s">
        <v>203</v>
      </c>
      <c r="R125" s="64"/>
      <c r="S125" s="137" t="s">
        <v>176</v>
      </c>
      <c r="T125" s="98"/>
      <c r="U125" s="66" t="s">
        <v>203</v>
      </c>
      <c r="V125" s="64"/>
      <c r="W125" s="137" t="s">
        <v>176</v>
      </c>
      <c r="X125" s="98"/>
      <c r="Y125" s="66" t="s">
        <v>203</v>
      </c>
    </row>
    <row r="126" spans="1:26" ht="23.25" customHeight="1">
      <c r="A126" s="19"/>
      <c r="B126" s="64"/>
      <c r="C126" s="137"/>
      <c r="D126" s="122"/>
      <c r="E126" s="66" t="s">
        <v>163</v>
      </c>
      <c r="F126" s="64"/>
      <c r="G126" s="137"/>
      <c r="H126" s="122"/>
      <c r="I126" s="66" t="s">
        <v>163</v>
      </c>
      <c r="J126" s="64"/>
      <c r="K126" s="137"/>
      <c r="L126" s="122"/>
      <c r="M126" s="66" t="s">
        <v>163</v>
      </c>
      <c r="N126" s="64"/>
      <c r="O126" s="137"/>
      <c r="P126" s="122"/>
      <c r="Q126" s="66" t="s">
        <v>163</v>
      </c>
      <c r="R126" s="64"/>
      <c r="S126" s="137"/>
      <c r="T126" s="122"/>
      <c r="U126" s="66" t="s">
        <v>163</v>
      </c>
      <c r="V126" s="64"/>
      <c r="W126" s="137"/>
      <c r="X126" s="122"/>
      <c r="Y126" s="66" t="s">
        <v>163</v>
      </c>
    </row>
    <row r="127" spans="1:26" ht="23.25" customHeight="1">
      <c r="A127" s="19"/>
      <c r="B127" s="64"/>
      <c r="C127" s="137"/>
      <c r="D127" s="121"/>
      <c r="E127" s="66" t="s">
        <v>164</v>
      </c>
      <c r="F127" s="64"/>
      <c r="G127" s="137"/>
      <c r="H127" s="121"/>
      <c r="I127" s="66" t="s">
        <v>164</v>
      </c>
      <c r="J127" s="64"/>
      <c r="K127" s="137"/>
      <c r="L127" s="121"/>
      <c r="M127" s="66" t="s">
        <v>164</v>
      </c>
      <c r="N127" s="64"/>
      <c r="O127" s="137"/>
      <c r="P127" s="121"/>
      <c r="Q127" s="66" t="s">
        <v>164</v>
      </c>
      <c r="R127" s="64"/>
      <c r="S127" s="137"/>
      <c r="T127" s="121"/>
      <c r="U127" s="66" t="s">
        <v>164</v>
      </c>
      <c r="V127" s="64"/>
      <c r="W127" s="137"/>
      <c r="X127" s="121"/>
      <c r="Y127" s="66" t="s">
        <v>164</v>
      </c>
    </row>
    <row r="128" spans="1:26" ht="33" customHeight="1" thickBot="1">
      <c r="A128" s="19"/>
      <c r="B128" s="64"/>
      <c r="C128" s="68" t="s">
        <v>177</v>
      </c>
      <c r="D128" s="124">
        <f>D117*D118+D120*D121+D123*D124+D126*D127</f>
        <v>0</v>
      </c>
      <c r="E128" s="70"/>
      <c r="F128" s="64"/>
      <c r="G128" s="68" t="s">
        <v>177</v>
      </c>
      <c r="H128" s="124">
        <f>H117*H118+H120*H121+H123*H124+H126*H127</f>
        <v>0</v>
      </c>
      <c r="I128" s="70"/>
      <c r="J128" s="64"/>
      <c r="K128" s="68" t="s">
        <v>177</v>
      </c>
      <c r="L128" s="124">
        <f>L117*L118+L120*L121+L123*L124+L126*L127</f>
        <v>0</v>
      </c>
      <c r="M128" s="70"/>
      <c r="N128" s="64"/>
      <c r="O128" s="68" t="s">
        <v>177</v>
      </c>
      <c r="P128" s="124">
        <f>P117*P118+P120*P121+P123*P124+P126*P127</f>
        <v>0</v>
      </c>
      <c r="Q128" s="70"/>
      <c r="R128" s="64"/>
      <c r="S128" s="68" t="s">
        <v>177</v>
      </c>
      <c r="T128" s="124">
        <f>T117*T118+T120*T121+T123*T124+T126*T127</f>
        <v>0</v>
      </c>
      <c r="U128" s="70"/>
      <c r="V128" s="64"/>
      <c r="W128" s="68" t="s">
        <v>177</v>
      </c>
      <c r="X128" s="124">
        <f>X117*X118+X120*X121+X123*X124+X126*X127</f>
        <v>0</v>
      </c>
      <c r="Y128" s="70"/>
    </row>
    <row r="129" spans="1:25" ht="14.25" customHeight="1" thickBot="1">
      <c r="A129" s="19"/>
      <c r="B129" s="73"/>
      <c r="C129" s="74"/>
      <c r="D129" s="74"/>
      <c r="E129" s="75"/>
      <c r="F129" s="73"/>
      <c r="G129" s="74"/>
      <c r="H129" s="74"/>
      <c r="I129" s="75"/>
      <c r="J129" s="73"/>
      <c r="K129" s="74"/>
      <c r="L129" s="74"/>
      <c r="M129" s="75"/>
      <c r="N129" s="73"/>
      <c r="O129" s="74"/>
      <c r="P129" s="74"/>
      <c r="Q129" s="75"/>
      <c r="R129" s="73"/>
      <c r="S129" s="74"/>
      <c r="T129" s="74"/>
      <c r="U129" s="75"/>
      <c r="V129" s="73"/>
      <c r="W129" s="74"/>
      <c r="X129" s="74"/>
      <c r="Y129" s="75"/>
    </row>
    <row r="130" spans="1:25" ht="18.75">
      <c r="A130" s="19"/>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row>
    <row r="131" spans="1: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row>
    <row r="132" spans="1: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row>
  </sheetData>
  <sheetProtection algorithmName="SHA-512" hashValue="0RENaB3ZPAZm89m00MW0PTQTxwBO3ee5o0j1+gYIDtT/yy7EoiCll7UWAm2UFSny+5UPxtN9B/O8cYfmXVltuw==" saltValue="NcVZJTau7l0+NzTDY7aLrA==" spinCount="100000" sheet="1" objects="1" scenarios="1" formatCells="0" formatColumns="0" formatRows="0"/>
  <mergeCells count="141">
    <mergeCell ref="B3:F3"/>
    <mergeCell ref="G3:H3"/>
    <mergeCell ref="B2:F2"/>
    <mergeCell ref="G2:H2"/>
    <mergeCell ref="B52:E52"/>
    <mergeCell ref="N48:O48"/>
    <mergeCell ref="N52:Q52"/>
    <mergeCell ref="R52:U52"/>
    <mergeCell ref="V52:Y52"/>
    <mergeCell ref="N50:Q50"/>
    <mergeCell ref="F18:I18"/>
    <mergeCell ref="B4:F4"/>
    <mergeCell ref="N18:Q18"/>
    <mergeCell ref="O29:O31"/>
    <mergeCell ref="J16:M16"/>
    <mergeCell ref="J18:M18"/>
    <mergeCell ref="K26:K28"/>
    <mergeCell ref="K29:K31"/>
    <mergeCell ref="O26:O28"/>
    <mergeCell ref="O35:O37"/>
    <mergeCell ref="O32:O34"/>
    <mergeCell ref="S35:S37"/>
    <mergeCell ref="W35:W37"/>
    <mergeCell ref="F52:I52"/>
    <mergeCell ref="R18:U18"/>
    <mergeCell ref="V18:Y18"/>
    <mergeCell ref="K32:K34"/>
    <mergeCell ref="K35:K37"/>
    <mergeCell ref="N16:Q16"/>
    <mergeCell ref="S26:S28"/>
    <mergeCell ref="W26:W28"/>
    <mergeCell ref="S29:S31"/>
    <mergeCell ref="W29:W31"/>
    <mergeCell ref="S32:S34"/>
    <mergeCell ref="W32:W34"/>
    <mergeCell ref="G4:H4"/>
    <mergeCell ref="G5:H5"/>
    <mergeCell ref="G6:H6"/>
    <mergeCell ref="K11:O11"/>
    <mergeCell ref="N12:O12"/>
    <mergeCell ref="N13:O13"/>
    <mergeCell ref="N14:O14"/>
    <mergeCell ref="G7:H7"/>
    <mergeCell ref="F16:I16"/>
    <mergeCell ref="B5:F5"/>
    <mergeCell ref="C6:F6"/>
    <mergeCell ref="C7:F7"/>
    <mergeCell ref="B16:E16"/>
    <mergeCell ref="K4:W7"/>
    <mergeCell ref="R16:U16"/>
    <mergeCell ref="V16:Y16"/>
    <mergeCell ref="B106:E106"/>
    <mergeCell ref="F106:I106"/>
    <mergeCell ref="W116:W118"/>
    <mergeCell ref="C66:C68"/>
    <mergeCell ref="C63:C65"/>
    <mergeCell ref="W63:W65"/>
    <mergeCell ref="C60:C62"/>
    <mergeCell ref="G60:G62"/>
    <mergeCell ref="K66:K68"/>
    <mergeCell ref="O66:O68"/>
    <mergeCell ref="S66:S68"/>
    <mergeCell ref="W66:W68"/>
    <mergeCell ref="S63:S65"/>
    <mergeCell ref="G77:H77"/>
    <mergeCell ref="W69:W71"/>
    <mergeCell ref="K60:K62"/>
    <mergeCell ref="O60:O62"/>
    <mergeCell ref="S60:S62"/>
    <mergeCell ref="S69:S71"/>
    <mergeCell ref="W60:W62"/>
    <mergeCell ref="G63:G65"/>
    <mergeCell ref="K63:K65"/>
    <mergeCell ref="O63:O65"/>
    <mergeCell ref="J52:M52"/>
    <mergeCell ref="K101:O101"/>
    <mergeCell ref="N103:O103"/>
    <mergeCell ref="V50:Y50"/>
    <mergeCell ref="G116:G118"/>
    <mergeCell ref="K116:K118"/>
    <mergeCell ref="O116:O118"/>
    <mergeCell ref="S116:S118"/>
    <mergeCell ref="J106:M106"/>
    <mergeCell ref="N106:Q106"/>
    <mergeCell ref="R106:U106"/>
    <mergeCell ref="V106:Y106"/>
    <mergeCell ref="G66:G68"/>
    <mergeCell ref="R108:U108"/>
    <mergeCell ref="V108:Y108"/>
    <mergeCell ref="R50:U50"/>
    <mergeCell ref="W122:W124"/>
    <mergeCell ref="C125:C127"/>
    <mergeCell ref="G125:G127"/>
    <mergeCell ref="K125:K127"/>
    <mergeCell ref="O125:O127"/>
    <mergeCell ref="S125:S127"/>
    <mergeCell ref="W125:W127"/>
    <mergeCell ref="C122:C124"/>
    <mergeCell ref="G122:G124"/>
    <mergeCell ref="K122:K124"/>
    <mergeCell ref="O122:O124"/>
    <mergeCell ref="S122:S124"/>
    <mergeCell ref="S119:S121"/>
    <mergeCell ref="W119:W121"/>
    <mergeCell ref="C116:C118"/>
    <mergeCell ref="C69:C71"/>
    <mergeCell ref="G69:G71"/>
    <mergeCell ref="K69:K71"/>
    <mergeCell ref="B108:E108"/>
    <mergeCell ref="F108:I108"/>
    <mergeCell ref="J108:M108"/>
    <mergeCell ref="B77:E77"/>
    <mergeCell ref="O69:O71"/>
    <mergeCell ref="N108:Q108"/>
    <mergeCell ref="B78:E78"/>
    <mergeCell ref="C84:C86"/>
    <mergeCell ref="C87:C89"/>
    <mergeCell ref="C90:C92"/>
    <mergeCell ref="C93:C95"/>
    <mergeCell ref="C119:C121"/>
    <mergeCell ref="G119:G121"/>
    <mergeCell ref="K119:K121"/>
    <mergeCell ref="O119:O121"/>
    <mergeCell ref="N104:O104"/>
    <mergeCell ref="K102:L102"/>
    <mergeCell ref="M102:O102"/>
    <mergeCell ref="B18:E18"/>
    <mergeCell ref="C26:C28"/>
    <mergeCell ref="C29:C31"/>
    <mergeCell ref="G29:G31"/>
    <mergeCell ref="J50:M50"/>
    <mergeCell ref="G26:G28"/>
    <mergeCell ref="C35:C37"/>
    <mergeCell ref="G35:G37"/>
    <mergeCell ref="C32:C34"/>
    <mergeCell ref="G32:G34"/>
    <mergeCell ref="B50:E50"/>
    <mergeCell ref="F50:I50"/>
    <mergeCell ref="K45:O45"/>
    <mergeCell ref="N46:O46"/>
    <mergeCell ref="N47:O47"/>
  </mergeCells>
  <phoneticPr fontId="10"/>
  <conditionalFormatting sqref="C6:F6">
    <cfRule type="expression" dxfId="4" priority="10">
      <formula>$G$5="はい"</formula>
    </cfRule>
  </conditionalFormatting>
  <conditionalFormatting sqref="G6:H6">
    <cfRule type="expression" dxfId="3" priority="9">
      <formula>$G$5="はい"</formula>
    </cfRule>
  </conditionalFormatting>
  <conditionalFormatting sqref="C7:F7">
    <cfRule type="expression" dxfId="2" priority="8">
      <formula>$G$5="はい"</formula>
    </cfRule>
  </conditionalFormatting>
  <conditionalFormatting sqref="G7:H7">
    <cfRule type="expression" dxfId="1" priority="7">
      <formula>$G$5="はい"</formula>
    </cfRule>
  </conditionalFormatting>
  <conditionalFormatting sqref="A24">
    <cfRule type="expression" dxfId="0" priority="3">
      <formula>$C$12&lt;&gt;""</formula>
    </cfRule>
  </conditionalFormatting>
  <dataValidations count="7">
    <dataValidation type="list" allowBlank="1" showInputMessage="1" showErrorMessage="1" sqref="G4:G5">
      <formula1>"はい,いいえ"</formula1>
    </dataValidation>
    <dataValidation type="list" allowBlank="1" showInputMessage="1" showErrorMessage="1" sqref="G6">
      <formula1>"A.（重点分野）介護テクノロジー,C.介護ソフト,D.パッケージ"</formula1>
    </dataValidation>
    <dataValidation type="list" allowBlank="1" showInputMessage="1" showErrorMessage="1" sqref="D40 T40 H40 L40 P40 X40">
      <formula1>"使用する,使用しない"</formula1>
    </dataValidation>
    <dataValidation type="list" allowBlank="1" showInputMessage="1" showErrorMessage="1" sqref="D12:D14 H12:H14 D102:D104 H102:H104">
      <formula1>"①移乗支援,②移動支援,③排泄支援,④見守り・コミュニケーション,⑤入浴支援,⑥介護業務支援,⑦機能訓練支援,⑧食事・栄養管理支援,⑨認知症生活支援・認知症ケア支援"</formula1>
    </dataValidation>
    <dataValidation type="list" allowBlank="1" showInputMessage="1" showErrorMessage="1" sqref="C12:C14 G12:G14 G46:G48 G102:G104 C46:C48 C102:C104">
      <formula1>"新規,追加"</formula1>
    </dataValidation>
    <dataValidation type="list" allowBlank="1" showInputMessage="1" showErrorMessage="1" sqref="D46:D48 H46:H48">
      <formula1>"移乗・移動を支援機器（床走行・天井吊り下げリフト）,調理支援機器,福祉用具※移乗支援（スライディングボード等）,インカム,バックオフィスソフト,バイタル機器"</formula1>
    </dataValidation>
    <dataValidation type="list" allowBlank="1" showInputMessage="1" showErrorMessage="1" sqref="D26 D29 D32 D35 H26 H29 H32 H35 L26 L29 L32 L35 P26 P29 P32 P35 T26 T29 T32 T35 X26 X29 X32 X35 D60 D63 D66 D69 H60 H63 H66 H69 L60 L63 L66 L69 P60 P63 P66 P69 T60 T63 T66 T69 X60 X63 X66 X69 D84 D87 D90 D93 D116 D119 D122 D125 H116 H119 H122 H125 L116 L119 L122 L125 P116 P119 P122 P125 T116 T119 T122 T125 X116 X119 X122 X125">
      <formula1>"パソコン,タブレット端末,スマートフォン"</formula1>
    </dataValidation>
  </dataValidations>
  <pageMargins left="0.7" right="0.7" top="0.75" bottom="0.75" header="0.3" footer="0.3"/>
  <pageSetup paperSize="8" scale="2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1"/>
  <sheetViews>
    <sheetView workbookViewId="0">
      <selection activeCell="B16" sqref="B16"/>
    </sheetView>
  </sheetViews>
  <sheetFormatPr defaultRowHeight="13.5"/>
  <cols>
    <col min="1" max="1" width="23.25" customWidth="1"/>
    <col min="2" max="2" width="27.5" bestFit="1" customWidth="1"/>
    <col min="3" max="3" width="4.375" customWidth="1"/>
    <col min="4" max="4" width="29.875" customWidth="1"/>
    <col min="5" max="5" width="29.125" customWidth="1"/>
    <col min="6" max="6" width="3.75" customWidth="1"/>
    <col min="7" max="7" width="28.5" customWidth="1"/>
    <col min="8" max="8" width="26.5" customWidth="1"/>
    <col min="10" max="11" width="25.125" customWidth="1"/>
    <col min="12" max="12" width="6.625" customWidth="1"/>
    <col min="13" max="14" width="29.375" customWidth="1"/>
    <col min="15" max="15" width="4.75" customWidth="1"/>
    <col min="16" max="17" width="25.375" customWidth="1"/>
  </cols>
  <sheetData>
    <row r="2" spans="1:17">
      <c r="A2" t="s">
        <v>205</v>
      </c>
      <c r="B2" s="31">
        <f>補助実績額算出シート!G6</f>
        <v>0</v>
      </c>
    </row>
    <row r="3" spans="1:17">
      <c r="A3" t="s">
        <v>204</v>
      </c>
      <c r="B3" s="32">
        <f>補助実績額算出シート!G7</f>
        <v>0</v>
      </c>
      <c r="C3" t="s">
        <v>191</v>
      </c>
    </row>
    <row r="5" spans="1:17">
      <c r="A5" t="s">
        <v>206</v>
      </c>
    </row>
    <row r="6" spans="1:17">
      <c r="A6" s="185" t="s">
        <v>207</v>
      </c>
      <c r="B6" s="185"/>
      <c r="D6" s="185" t="s">
        <v>208</v>
      </c>
      <c r="E6" s="185"/>
      <c r="G6" s="185" t="s">
        <v>209</v>
      </c>
      <c r="H6" s="185"/>
      <c r="J6" s="185" t="s">
        <v>210</v>
      </c>
      <c r="K6" s="185"/>
      <c r="M6" s="185" t="s">
        <v>211</v>
      </c>
      <c r="N6" s="185"/>
      <c r="P6" s="185" t="s">
        <v>212</v>
      </c>
      <c r="Q6" s="185"/>
    </row>
    <row r="7" spans="1:17">
      <c r="A7" s="33" t="str">
        <f>補助実績額算出シート!C19</f>
        <v>本体価格
（1台当たり）</v>
      </c>
      <c r="B7" s="34">
        <f>補助実績額算出シート!D19</f>
        <v>0</v>
      </c>
      <c r="D7" s="33" t="str">
        <f>補助実績額算出シート!G19</f>
        <v>本体価格
（1台当たり）</v>
      </c>
      <c r="E7" s="34">
        <f>補助実績額算出シート!H19</f>
        <v>0</v>
      </c>
      <c r="G7" s="33" t="str">
        <f>補助実績額算出シート!K19</f>
        <v>本体価格
（1台当たり）</v>
      </c>
      <c r="H7" s="34">
        <f>補助実績額算出シート!L19</f>
        <v>0</v>
      </c>
      <c r="J7" s="33" t="str">
        <f>補助実績額算出シート!O19</f>
        <v>本体価格
（1台当たり）</v>
      </c>
      <c r="K7" s="34">
        <f>補助実績額算出シート!P19</f>
        <v>0</v>
      </c>
      <c r="M7" s="33" t="str">
        <f>補助実績額算出シート!S19</f>
        <v>本体価格
（1台当たり）</v>
      </c>
      <c r="N7" s="39">
        <f>補助実績額算出シート!T19</f>
        <v>0</v>
      </c>
      <c r="P7" s="33" t="str">
        <f>補助実績額算出シート!W19</f>
        <v>本体価格
（1台当たり）</v>
      </c>
      <c r="Q7" s="34">
        <f>補助実績額算出シート!X19</f>
        <v>0</v>
      </c>
    </row>
    <row r="8" spans="1:17">
      <c r="A8" s="33" t="str">
        <f>補助実績額算出シート!C20</f>
        <v>導入台数</v>
      </c>
      <c r="B8" s="34">
        <f>補助実績額算出シート!D20</f>
        <v>0</v>
      </c>
      <c r="D8" s="33" t="str">
        <f>補助実績額算出シート!G20</f>
        <v>導入台数</v>
      </c>
      <c r="E8" s="34">
        <f>補助実績額算出シート!H20</f>
        <v>0</v>
      </c>
      <c r="G8" s="33" t="str">
        <f>補助実績額算出シート!K20</f>
        <v>導入台数</v>
      </c>
      <c r="H8" s="34">
        <f>補助実績額算出シート!L20</f>
        <v>0</v>
      </c>
      <c r="J8" s="33" t="str">
        <f>補助実績額算出シート!O20</f>
        <v>導入台数</v>
      </c>
      <c r="K8" s="34">
        <f>補助実績額算出シート!P20</f>
        <v>0</v>
      </c>
      <c r="M8" s="33" t="str">
        <f>補助実績額算出シート!S20</f>
        <v>導入台数</v>
      </c>
      <c r="N8" s="39">
        <f>補助実績額算出シート!T20</f>
        <v>0</v>
      </c>
      <c r="P8" s="33" t="str">
        <f>補助実績額算出シート!W20</f>
        <v>導入台数</v>
      </c>
      <c r="Q8" s="34">
        <f>補助実績額算出シート!X20</f>
        <v>0</v>
      </c>
    </row>
    <row r="9" spans="1:17">
      <c r="A9" s="33" t="str">
        <f>補助実績額算出シート!C21</f>
        <v>情報端末価格（総額）</v>
      </c>
      <c r="B9" s="34">
        <f>補助実績額算出シート!D21</f>
        <v>0</v>
      </c>
      <c r="D9" s="33" t="str">
        <f>補助実績額算出シート!G21</f>
        <v>情報端末価格（総額）</v>
      </c>
      <c r="E9" s="34">
        <f>補助実績額算出シート!H21</f>
        <v>0</v>
      </c>
      <c r="G9" s="33" t="str">
        <f>補助実績額算出シート!K21</f>
        <v>情報端末価格（総額）</v>
      </c>
      <c r="H9" s="34">
        <f>補助実績額算出シート!L21</f>
        <v>0</v>
      </c>
      <c r="J9" s="33" t="str">
        <f>補助実績額算出シート!O21</f>
        <v>情報端末価格（総額）</v>
      </c>
      <c r="K9" s="34">
        <f>補助実績額算出シート!P21</f>
        <v>0</v>
      </c>
      <c r="M9" s="33" t="str">
        <f>補助実績額算出シート!S21</f>
        <v>情報端末価格（総額）</v>
      </c>
      <c r="N9" s="39">
        <f>補助実績額算出シート!T21</f>
        <v>0</v>
      </c>
      <c r="P9" s="33" t="str">
        <f>補助実績額算出シート!W21</f>
        <v>情報端末価格（総額）</v>
      </c>
      <c r="Q9" s="34">
        <f>補助実績額算出シート!X21</f>
        <v>0</v>
      </c>
    </row>
    <row r="10" spans="1:17">
      <c r="A10" s="33" t="str">
        <f>補助実績額算出シート!C22</f>
        <v>付帯経費</v>
      </c>
      <c r="B10" s="34">
        <f>補助実績額算出シート!D22</f>
        <v>0</v>
      </c>
      <c r="D10" s="33" t="str">
        <f>補助実績額算出シート!G22</f>
        <v>付帯経費</v>
      </c>
      <c r="E10" s="34">
        <f>補助実績額算出シート!H22</f>
        <v>0</v>
      </c>
      <c r="G10" s="33" t="str">
        <f>補助実績額算出シート!K22</f>
        <v>付帯経費</v>
      </c>
      <c r="H10" s="34">
        <f>補助実績額算出シート!L22</f>
        <v>0</v>
      </c>
      <c r="J10" s="33" t="str">
        <f>補助実績額算出シート!O22</f>
        <v>付帯経費</v>
      </c>
      <c r="K10" s="34">
        <f>補助実績額算出シート!P22</f>
        <v>0</v>
      </c>
      <c r="M10" s="33" t="str">
        <f>補助実績額算出シート!S22</f>
        <v>付帯経費</v>
      </c>
      <c r="N10" s="39">
        <f>補助実績額算出シート!T22</f>
        <v>0</v>
      </c>
      <c r="P10" s="33" t="str">
        <f>補助実績額算出シート!W22</f>
        <v>付帯経費</v>
      </c>
      <c r="Q10" s="34">
        <f>補助実績額算出シート!X22</f>
        <v>0</v>
      </c>
    </row>
    <row r="11" spans="1:17">
      <c r="A11" s="33" t="str">
        <f>補助実績額算出シート!C23</f>
        <v>値引き額</v>
      </c>
      <c r="B11" s="34">
        <f>補助実績額算出シート!D23</f>
        <v>0</v>
      </c>
      <c r="D11" s="33" t="str">
        <f>補助実績額算出シート!G23</f>
        <v>値引き額</v>
      </c>
      <c r="E11" s="34">
        <f>補助実績額算出シート!H23</f>
        <v>0</v>
      </c>
      <c r="G11" s="33" t="str">
        <f>補助実績額算出シート!K23</f>
        <v>値引き額</v>
      </c>
      <c r="H11" s="34">
        <f>補助実績額算出シート!L23</f>
        <v>0</v>
      </c>
      <c r="J11" s="33" t="str">
        <f>補助実績額算出シート!O23</f>
        <v>値引き額</v>
      </c>
      <c r="K11" s="34">
        <f>補助実績額算出シート!P23</f>
        <v>0</v>
      </c>
      <c r="M11" s="33" t="str">
        <f>補助実績額算出シート!S23</f>
        <v>値引き額</v>
      </c>
      <c r="N11" s="39">
        <f>補助実績額算出シート!T23</f>
        <v>0</v>
      </c>
      <c r="P11" s="33" t="str">
        <f>補助実績額算出シート!W23</f>
        <v>値引き額</v>
      </c>
      <c r="Q11" s="34">
        <f>補助実績額算出シート!X23</f>
        <v>0</v>
      </c>
    </row>
    <row r="12" spans="1:17">
      <c r="A12" s="36" t="str">
        <f>補助実績額算出シート!C24</f>
        <v>合計</v>
      </c>
      <c r="B12" s="34">
        <f>補助実績額算出シート!D24</f>
        <v>0</v>
      </c>
      <c r="D12" s="36" t="str">
        <f>補助実績額算出シート!G24</f>
        <v>合計</v>
      </c>
      <c r="E12" s="34">
        <f>補助実績額算出シート!H24</f>
        <v>0</v>
      </c>
      <c r="G12" s="36" t="str">
        <f>補助実績額算出シート!K24</f>
        <v>合計</v>
      </c>
      <c r="H12" s="34">
        <f>補助実績額算出シート!L24</f>
        <v>0</v>
      </c>
      <c r="J12" s="36" t="str">
        <f>補助実績額算出シート!O24</f>
        <v>合計</v>
      </c>
      <c r="K12" s="34">
        <f>補助実績額算出シート!P24</f>
        <v>0</v>
      </c>
      <c r="M12" s="36" t="str">
        <f>補助実績額算出シート!S24</f>
        <v>合計</v>
      </c>
      <c r="N12" s="39">
        <f>補助実績額算出シート!T24</f>
        <v>0</v>
      </c>
      <c r="P12" s="36" t="str">
        <f>補助実績額算出シート!W24</f>
        <v>合計</v>
      </c>
      <c r="Q12" s="34">
        <f>補助実績額算出シート!X24</f>
        <v>0</v>
      </c>
    </row>
    <row r="13" spans="1:17">
      <c r="A13" s="184" t="str">
        <f>補助実績額算出シート!C26</f>
        <v>情報端末①</v>
      </c>
      <c r="B13" s="35">
        <f>補助実績額算出シート!D26</f>
        <v>0</v>
      </c>
      <c r="D13" s="184" t="str">
        <f>補助実績額算出シート!G26</f>
        <v>情報端末①</v>
      </c>
      <c r="E13" s="38">
        <f>補助実績額算出シート!H26</f>
        <v>0</v>
      </c>
      <c r="G13" s="184" t="str">
        <f>補助実績額算出シート!K26</f>
        <v>情報端末①</v>
      </c>
      <c r="H13" s="38">
        <f>補助実績額算出シート!L26</f>
        <v>0</v>
      </c>
      <c r="J13" s="184" t="str">
        <f>補助実績額算出シート!O26</f>
        <v>情報端末①</v>
      </c>
      <c r="K13" s="35">
        <f>補助実績額算出シート!P26</f>
        <v>0</v>
      </c>
      <c r="M13" s="184" t="str">
        <f>補助実績額算出シート!S26</f>
        <v>情報端末①</v>
      </c>
      <c r="N13" s="40">
        <f>補助実績額算出シート!T26</f>
        <v>0</v>
      </c>
      <c r="P13" s="184" t="str">
        <f>補助実績額算出シート!W26</f>
        <v>情報端末①</v>
      </c>
      <c r="Q13" s="38">
        <f>補助実績額算出シート!X26</f>
        <v>0</v>
      </c>
    </row>
    <row r="14" spans="1:17">
      <c r="A14" s="184"/>
      <c r="B14" s="34">
        <f>IF(補助実績額算出シート!D27*0.75&gt;100000,133334,補助実績額算出シート!D27)</f>
        <v>0</v>
      </c>
      <c r="D14" s="184"/>
      <c r="E14" s="34">
        <f>IF(補助実績額算出シート!H27*0.75&gt;100000,133334,補助実績額算出シート!H27)</f>
        <v>0</v>
      </c>
      <c r="G14" s="184"/>
      <c r="H14" s="34">
        <f>IF(補助実績額算出シート!L27*0.75&gt;100000,133334,補助実績額算出シート!L27)</f>
        <v>0</v>
      </c>
      <c r="J14" s="184"/>
      <c r="K14" s="34">
        <f>IF(補助実績額算出シート!P27*0.75&gt;100000,133334,補助実績額算出シート!P27)</f>
        <v>0</v>
      </c>
      <c r="M14" s="184"/>
      <c r="N14" s="39">
        <f>IF(補助実績額算出シート!T27*0.75&gt;100000,133334,補助実績額算出シート!T27)</f>
        <v>0</v>
      </c>
      <c r="P14" s="184"/>
      <c r="Q14" s="34">
        <f>IF(補助実績額算出シート!X27*0.75&gt;100000,133334,補助実績額算出シート!X27)</f>
        <v>0</v>
      </c>
    </row>
    <row r="15" spans="1:17">
      <c r="A15" s="184"/>
      <c r="B15" s="34">
        <f>補助実績額算出シート!D28</f>
        <v>0</v>
      </c>
      <c r="D15" s="184"/>
      <c r="E15" s="34">
        <f>補助実績額算出シート!H28</f>
        <v>0</v>
      </c>
      <c r="G15" s="184"/>
      <c r="H15" s="34">
        <f>補助実績額算出シート!L28</f>
        <v>0</v>
      </c>
      <c r="J15" s="184"/>
      <c r="K15" s="34">
        <f>補助実績額算出シート!P28</f>
        <v>0</v>
      </c>
      <c r="M15" s="184"/>
      <c r="N15" s="39">
        <f>補助実績額算出シート!T28</f>
        <v>0</v>
      </c>
      <c r="P15" s="184"/>
      <c r="Q15" s="34">
        <f>補助実績額算出シート!X28</f>
        <v>0</v>
      </c>
    </row>
    <row r="16" spans="1:17">
      <c r="A16" s="184" t="str">
        <f>補助実績額算出シート!C29</f>
        <v>情報端末②</v>
      </c>
      <c r="B16" s="38">
        <f>補助実績額算出シート!D29</f>
        <v>0</v>
      </c>
      <c r="D16" s="184" t="str">
        <f>補助実績額算出シート!G29</f>
        <v>情報端末②</v>
      </c>
      <c r="E16" s="38">
        <f>補助実績額算出シート!H29</f>
        <v>0</v>
      </c>
      <c r="G16" s="184" t="str">
        <f>補助実績額算出シート!K29</f>
        <v>情報端末②</v>
      </c>
      <c r="H16" s="38">
        <f>補助実績額算出シート!L29</f>
        <v>0</v>
      </c>
      <c r="J16" s="184" t="str">
        <f>補助実績額算出シート!O29</f>
        <v>情報端末②</v>
      </c>
      <c r="K16" s="38">
        <f>補助実績額算出シート!P29</f>
        <v>0</v>
      </c>
      <c r="M16" s="184" t="str">
        <f>補助実績額算出シート!S29</f>
        <v>情報端末②</v>
      </c>
      <c r="N16" s="40">
        <f>補助実績額算出シート!T29</f>
        <v>0</v>
      </c>
      <c r="P16" s="184" t="str">
        <f>補助実績額算出シート!W29</f>
        <v>情報端末②</v>
      </c>
      <c r="Q16" s="38">
        <f>補助実績額算出シート!X29</f>
        <v>0</v>
      </c>
    </row>
    <row r="17" spans="1:17">
      <c r="A17" s="184"/>
      <c r="B17" s="34">
        <f>IF(補助実績額算出シート!D30*0.75&gt;100000,133334,補助実績額算出シート!D30)</f>
        <v>0</v>
      </c>
      <c r="D17" s="184"/>
      <c r="E17" s="34">
        <f>IF(補助実績額算出シート!H30*0.75&gt;100000,133334,補助実績額算出シート!H30)</f>
        <v>0</v>
      </c>
      <c r="G17" s="184"/>
      <c r="H17" s="34">
        <f>IF(補助実績額算出シート!L30*0.75&gt;100000,133334,補助実績額算出シート!L30)</f>
        <v>0</v>
      </c>
      <c r="J17" s="184"/>
      <c r="K17" s="34">
        <f>IF(補助実績額算出シート!P30*0.75&gt;100000,133334,補助実績額算出シート!P30)</f>
        <v>0</v>
      </c>
      <c r="M17" s="184"/>
      <c r="N17" s="39">
        <f>IF(補助実績額算出シート!T30*0.75&gt;100000,133334,補助実績額算出シート!T30)</f>
        <v>0</v>
      </c>
      <c r="P17" s="184"/>
      <c r="Q17" s="34">
        <f>IF(補助実績額算出シート!X30*0.75&gt;100000,133334,補助実績額算出シート!X30)</f>
        <v>0</v>
      </c>
    </row>
    <row r="18" spans="1:17">
      <c r="A18" s="184"/>
      <c r="B18" s="34">
        <f>補助実績額算出シート!D31</f>
        <v>0</v>
      </c>
      <c r="D18" s="184"/>
      <c r="E18" s="34">
        <f>補助実績額算出シート!H31</f>
        <v>0</v>
      </c>
      <c r="G18" s="184"/>
      <c r="H18" s="34">
        <f>補助実績額算出シート!L31</f>
        <v>0</v>
      </c>
      <c r="J18" s="184"/>
      <c r="K18" s="34">
        <f>補助実績額算出シート!P31</f>
        <v>0</v>
      </c>
      <c r="M18" s="184"/>
      <c r="N18" s="39">
        <f>補助実績額算出シート!T31</f>
        <v>0</v>
      </c>
      <c r="P18" s="184"/>
      <c r="Q18" s="34">
        <f>補助実績額算出シート!X31</f>
        <v>0</v>
      </c>
    </row>
    <row r="19" spans="1:17">
      <c r="A19" s="184" t="str">
        <f>補助実績額算出シート!C32</f>
        <v>情報端末③</v>
      </c>
      <c r="B19" s="38">
        <f>補助実績額算出シート!D32</f>
        <v>0</v>
      </c>
      <c r="D19" s="184" t="str">
        <f>補助実績額算出シート!G32</f>
        <v>情報端末③</v>
      </c>
      <c r="E19" s="38">
        <f>補助実績額算出シート!H32</f>
        <v>0</v>
      </c>
      <c r="G19" s="184" t="str">
        <f>補助実績額算出シート!K32</f>
        <v>情報端末③</v>
      </c>
      <c r="H19" s="38">
        <f>補助実績額算出シート!L32</f>
        <v>0</v>
      </c>
      <c r="J19" s="184" t="str">
        <f>補助実績額算出シート!O32</f>
        <v>情報端末③</v>
      </c>
      <c r="K19" s="38">
        <f>補助実績額算出シート!P32</f>
        <v>0</v>
      </c>
      <c r="M19" s="184" t="str">
        <f>補助実績額算出シート!S32</f>
        <v>情報端末③</v>
      </c>
      <c r="N19" s="40">
        <f>補助実績額算出シート!T32</f>
        <v>0</v>
      </c>
      <c r="P19" s="184" t="str">
        <f>補助実績額算出シート!W32</f>
        <v>情報端末③</v>
      </c>
      <c r="Q19" s="38">
        <f>補助実績額算出シート!X32</f>
        <v>0</v>
      </c>
    </row>
    <row r="20" spans="1:17">
      <c r="A20" s="184"/>
      <c r="B20" s="34">
        <f>IF(補助実績額算出シート!D33*0.75&gt;100000,133334,補助実績額算出シート!D33)</f>
        <v>0</v>
      </c>
      <c r="D20" s="184"/>
      <c r="E20" s="34">
        <f>IF(補助実績額算出シート!H33*0.75&gt;100000,133334,補助実績額算出シート!H33)</f>
        <v>0</v>
      </c>
      <c r="G20" s="184"/>
      <c r="H20" s="34">
        <f>IF(補助実績額算出シート!L33*0.75&gt;100000,133334,補助実績額算出シート!L33)</f>
        <v>0</v>
      </c>
      <c r="J20" s="184"/>
      <c r="K20" s="34">
        <f>IF(補助実績額算出シート!P33*0.75&gt;100000,133334,補助実績額算出シート!P33)</f>
        <v>0</v>
      </c>
      <c r="M20" s="184"/>
      <c r="N20" s="39">
        <f>IF(補助実績額算出シート!T33*0.75&gt;100000,133334,補助実績額算出シート!T33)</f>
        <v>0</v>
      </c>
      <c r="P20" s="184"/>
      <c r="Q20" s="34">
        <f>IF(補助実績額算出シート!X33*0.75&gt;100000,133334,補助実績額算出シート!X33)</f>
        <v>0</v>
      </c>
    </row>
    <row r="21" spans="1:17">
      <c r="A21" s="184"/>
      <c r="B21" s="34">
        <f>補助実績額算出シート!D34</f>
        <v>0</v>
      </c>
      <c r="D21" s="184"/>
      <c r="E21" s="34">
        <f>補助実績額算出シート!H34</f>
        <v>0</v>
      </c>
      <c r="G21" s="184"/>
      <c r="H21" s="34">
        <f>補助実績額算出シート!L34</f>
        <v>0</v>
      </c>
      <c r="J21" s="184"/>
      <c r="K21" s="34">
        <f>補助実績額算出シート!P34</f>
        <v>0</v>
      </c>
      <c r="M21" s="184"/>
      <c r="N21" s="39">
        <f>補助実績額算出シート!T34</f>
        <v>0</v>
      </c>
      <c r="P21" s="184"/>
      <c r="Q21" s="34">
        <f>補助実績額算出シート!X34</f>
        <v>0</v>
      </c>
    </row>
    <row r="22" spans="1:17">
      <c r="A22" s="184" t="str">
        <f>補助実績額算出シート!C35</f>
        <v>情報端末④</v>
      </c>
      <c r="B22" s="38">
        <f>補助実績額算出シート!D35</f>
        <v>0</v>
      </c>
      <c r="D22" s="184" t="str">
        <f>補助実績額算出シート!G35</f>
        <v>情報端末④</v>
      </c>
      <c r="E22" s="38">
        <f>補助実績額算出シート!H35</f>
        <v>0</v>
      </c>
      <c r="G22" s="184" t="str">
        <f>補助実績額算出シート!K35</f>
        <v>情報端末④</v>
      </c>
      <c r="H22" s="38">
        <f>補助実績額算出シート!L35</f>
        <v>0</v>
      </c>
      <c r="J22" s="184" t="str">
        <f>補助実績額算出シート!O35</f>
        <v>情報端末④</v>
      </c>
      <c r="K22" s="38">
        <f>補助実績額算出シート!P35</f>
        <v>0</v>
      </c>
      <c r="M22" s="184" t="str">
        <f>補助実績額算出シート!S35</f>
        <v>情報端末④</v>
      </c>
      <c r="N22" s="40">
        <f>補助実績額算出シート!T35</f>
        <v>0</v>
      </c>
      <c r="P22" s="184" t="str">
        <f>補助実績額算出シート!W35</f>
        <v>情報端末④</v>
      </c>
      <c r="Q22" s="38">
        <f>補助実績額算出シート!X35</f>
        <v>0</v>
      </c>
    </row>
    <row r="23" spans="1:17">
      <c r="A23" s="184"/>
      <c r="B23" s="34">
        <f>IF(補助実績額算出シート!D36*0.75&gt;100000,133334,補助実績額算出シート!D36)</f>
        <v>0</v>
      </c>
      <c r="D23" s="184"/>
      <c r="E23" s="34">
        <f>IF(補助実績額算出シート!H36*0.75&gt;100000,133334,補助実績額算出シート!H36)</f>
        <v>0</v>
      </c>
      <c r="G23" s="184"/>
      <c r="H23" s="34">
        <f>IF(補助実績額算出シート!L36*0.75&gt;100000,133334,補助実績額算出シート!L36)</f>
        <v>0</v>
      </c>
      <c r="J23" s="184"/>
      <c r="K23" s="34">
        <f>IF(補助実績額算出シート!P36*0.75&gt;100000,133334,補助実績額算出シート!P36)</f>
        <v>0</v>
      </c>
      <c r="M23" s="184"/>
      <c r="N23" s="39">
        <f>IF(補助実績額算出シート!T36*0.75&gt;100000,133334,補助実績額算出シート!T36)</f>
        <v>0</v>
      </c>
      <c r="P23" s="184"/>
      <c r="Q23" s="34">
        <f>IF(補助実績額算出シート!X36*0.75&gt;100000,133334,補助実績額算出シート!X36)</f>
        <v>0</v>
      </c>
    </row>
    <row r="24" spans="1:17">
      <c r="A24" s="184"/>
      <c r="B24" s="34">
        <f>補助実績額算出シート!D37</f>
        <v>0</v>
      </c>
      <c r="D24" s="184"/>
      <c r="E24" s="34">
        <f>補助実績額算出シート!H37</f>
        <v>0</v>
      </c>
      <c r="G24" s="184"/>
      <c r="H24" s="34">
        <f>補助実績額算出シート!L37</f>
        <v>0</v>
      </c>
      <c r="J24" s="184"/>
      <c r="K24" s="34">
        <f>補助実績額算出シート!P37</f>
        <v>0</v>
      </c>
      <c r="M24" s="184"/>
      <c r="N24" s="39">
        <f>補助実績額算出シート!T37</f>
        <v>0</v>
      </c>
      <c r="P24" s="184"/>
      <c r="Q24" s="34">
        <f>補助実績額算出シート!X37</f>
        <v>0</v>
      </c>
    </row>
    <row r="25" spans="1:17">
      <c r="A25" s="36" t="str">
        <f>補助実績額算出シート!C38</f>
        <v>合計額</v>
      </c>
      <c r="B25" s="34">
        <f>B14*B15+B17*B18+B20*B21+B23*B24</f>
        <v>0</v>
      </c>
      <c r="D25" s="37" t="str">
        <f>補助実績額算出シート!G38</f>
        <v>合計額</v>
      </c>
      <c r="E25" s="34">
        <f>E14*E15+E17*E18+E20*E21+E23*E24</f>
        <v>0</v>
      </c>
      <c r="G25" s="37" t="str">
        <f>補助実績額算出シート!K38</f>
        <v>合計額</v>
      </c>
      <c r="H25" s="34">
        <f>H14*H15+H17*H18+H20*H21+H23*H24</f>
        <v>0</v>
      </c>
      <c r="J25" s="36" t="str">
        <f>補助実績額算出シート!O38</f>
        <v>合計額</v>
      </c>
      <c r="K25" s="34">
        <f>K14*K15+K17*K18+K20*K21+K23*K24</f>
        <v>0</v>
      </c>
      <c r="M25" s="36" t="str">
        <f>補助実績額算出シート!S38</f>
        <v>合計額</v>
      </c>
      <c r="N25" s="34">
        <f>N14*N15+N17*N18+N20*N21+N23*N24</f>
        <v>0</v>
      </c>
      <c r="P25" s="36" t="str">
        <f>補助実績額算出シート!W38</f>
        <v>合計額</v>
      </c>
      <c r="Q25" s="34">
        <f>Q14*Q15+Q17*Q18+Q20*Q21+Q23*Q24</f>
        <v>0</v>
      </c>
    </row>
    <row r="26" spans="1:17">
      <c r="A26" s="36" t="str">
        <f>補助実績額算出シート!C40</f>
        <v>Wi-Fi使用の有無</v>
      </c>
      <c r="B26" s="33">
        <f>補助実績額算出シート!D40</f>
        <v>0</v>
      </c>
      <c r="D26" s="36" t="str">
        <f>補助実績額算出シート!G40</f>
        <v>Wi-Fi使用の有無</v>
      </c>
      <c r="E26" s="33">
        <f>補助実績額算出シート!H40</f>
        <v>0</v>
      </c>
      <c r="G26" s="36" t="str">
        <f>補助実績額算出シート!K40</f>
        <v>Wi-Fi使用の有無</v>
      </c>
      <c r="H26" s="33">
        <f>補助実績額算出シート!L40</f>
        <v>0</v>
      </c>
      <c r="J26" s="36" t="str">
        <f>補助実績額算出シート!O40</f>
        <v>Wi-Fi使用の有無</v>
      </c>
      <c r="K26" s="33">
        <f>補助実績額算出シート!P40</f>
        <v>0</v>
      </c>
      <c r="M26" s="36" t="str">
        <f>補助実績額算出シート!S40</f>
        <v>Wi-Fi使用の有無</v>
      </c>
      <c r="N26" s="39">
        <f>補助実績額算出シート!T40</f>
        <v>0</v>
      </c>
      <c r="P26" s="36" t="str">
        <f>補助実績額算出シート!W40</f>
        <v>Wi-Fi使用の有無</v>
      </c>
      <c r="Q26" s="33">
        <f>補助実績額算出シート!X40</f>
        <v>0</v>
      </c>
    </row>
    <row r="27" spans="1:17">
      <c r="A27" s="36" t="s">
        <v>213</v>
      </c>
      <c r="B27" s="33">
        <f>IF(B26="使用する",B8,0)</f>
        <v>0</v>
      </c>
      <c r="D27" s="36" t="s">
        <v>213</v>
      </c>
      <c r="E27" s="33">
        <f>IF(E26="使用する",E8,0)</f>
        <v>0</v>
      </c>
      <c r="G27" s="36" t="s">
        <v>213</v>
      </c>
      <c r="H27" s="33">
        <f>IF(H26="使用する",H8,0)</f>
        <v>0</v>
      </c>
      <c r="J27" s="36" t="s">
        <v>213</v>
      </c>
      <c r="K27" s="33">
        <f>IF(K26="使用する",K8,0)</f>
        <v>0</v>
      </c>
      <c r="M27" s="36" t="s">
        <v>213</v>
      </c>
      <c r="N27" s="33">
        <f>IF(N26="使用する",N8,0)</f>
        <v>0</v>
      </c>
      <c r="P27" s="36" t="s">
        <v>213</v>
      </c>
      <c r="Q27" s="33">
        <f>IF(Q26="使用する",Q8,0)</f>
        <v>0</v>
      </c>
    </row>
    <row r="28" spans="1:17">
      <c r="A28" s="36" t="s">
        <v>214</v>
      </c>
      <c r="B28" s="34">
        <f>IF(B2="A.（重点分野）介護テクノロジー",B3*B27/SUM(B27+E27+H27+K27+N27+Q27),0)</f>
        <v>0</v>
      </c>
      <c r="D28" s="36" t="s">
        <v>214</v>
      </c>
      <c r="E28" s="34">
        <f>IF(B2="A.（重点分野）介護テクノロジー",B3*E27/SUM(B27+E27+H27+K27+N27+Q27),0)</f>
        <v>0</v>
      </c>
      <c r="G28" s="36" t="s">
        <v>214</v>
      </c>
      <c r="H28" s="34">
        <f>IF(B2="A.（重点分野）介護テクノロジー",B3*H27/SUM(B27+E27+H27+K27+N27+Q27),0)</f>
        <v>0</v>
      </c>
      <c r="J28" s="36" t="s">
        <v>214</v>
      </c>
      <c r="K28" s="34">
        <f>IF(B2="A.（重点分野）介護テクノロジー",B3*K27/SUM(B27+E27+H27+K27+N27+Q27),0)</f>
        <v>0</v>
      </c>
      <c r="M28" s="36" t="s">
        <v>214</v>
      </c>
      <c r="N28" s="34">
        <f>IF(B2="A.（重点分野）介護テクノロジー",B3*N27/SUM(B27+E27+H27+K27+N27+Q27),0)</f>
        <v>0</v>
      </c>
      <c r="P28" s="36" t="s">
        <v>214</v>
      </c>
      <c r="Q28" s="34">
        <f>IF(B2="A.（重点分野）介護テクノロジー",B3*Q27/SUM(B27+E27+H27+K27+N27+Q27),0)</f>
        <v>0</v>
      </c>
    </row>
    <row r="29" spans="1:17">
      <c r="A29" s="37" t="s">
        <v>215</v>
      </c>
      <c r="B29" s="34" t="e">
        <f>ROUNDDOWN((B7*B8+B10-B11+B25+B28)/B8,0)</f>
        <v>#DIV/0!</v>
      </c>
      <c r="D29" s="37" t="s">
        <v>215</v>
      </c>
      <c r="E29" s="34" t="e">
        <f>ROUNDDOWN((E7*E8+E10-E11+E25+E28)/E8,0)</f>
        <v>#DIV/0!</v>
      </c>
      <c r="G29" s="37" t="s">
        <v>215</v>
      </c>
      <c r="H29" s="34" t="e">
        <f>ROUNDDOWN((H7*H8+H10-H11+H25+H28)/H8,0)</f>
        <v>#DIV/0!</v>
      </c>
      <c r="J29" s="37" t="s">
        <v>215</v>
      </c>
      <c r="K29" s="34" t="e">
        <f>ROUNDDOWN((K7*K8+K10-K11+K25+K28)/K8,0)</f>
        <v>#DIV/0!</v>
      </c>
      <c r="M29" s="37" t="s">
        <v>215</v>
      </c>
      <c r="N29" s="34" t="e">
        <f>ROUNDDOWN((N7*N8+N10-N11+N25+N28)/N8,0)</f>
        <v>#DIV/0!</v>
      </c>
      <c r="P29" s="37" t="s">
        <v>215</v>
      </c>
      <c r="Q29" s="34" t="e">
        <f>ROUNDDOWN((Q7*Q8+Q10-Q11+Q25+Q28)/Q8,0)</f>
        <v>#DIV/0!</v>
      </c>
    </row>
    <row r="31" spans="1:17">
      <c r="A31" t="s">
        <v>216</v>
      </c>
    </row>
    <row r="32" spans="1:17">
      <c r="A32" s="185" t="s">
        <v>207</v>
      </c>
      <c r="B32" s="185"/>
      <c r="D32" s="185" t="s">
        <v>208</v>
      </c>
      <c r="E32" s="185"/>
      <c r="G32" s="185" t="s">
        <v>209</v>
      </c>
      <c r="H32" s="185"/>
      <c r="J32" s="185" t="s">
        <v>210</v>
      </c>
      <c r="K32" s="185"/>
      <c r="M32" s="185" t="s">
        <v>211</v>
      </c>
      <c r="N32" s="185"/>
      <c r="P32" s="185" t="s">
        <v>212</v>
      </c>
      <c r="Q32" s="185"/>
    </row>
    <row r="33" spans="1:17">
      <c r="A33" s="33" t="str">
        <f>補助実績額算出シート!C53</f>
        <v>本体価格
（1台当たり）</v>
      </c>
      <c r="B33" s="34">
        <f>補助実績額算出シート!D53</f>
        <v>0</v>
      </c>
      <c r="D33" s="33" t="str">
        <f>補助実績額算出シート!G53</f>
        <v>本体価格
（1台当たり）</v>
      </c>
      <c r="E33" s="34">
        <f>補助実績額算出シート!H53</f>
        <v>0</v>
      </c>
      <c r="G33" s="33" t="str">
        <f>補助実績額算出シート!K53</f>
        <v>本体価格
（1台当たり）</v>
      </c>
      <c r="H33" s="34">
        <f>補助実績額算出シート!L53</f>
        <v>0</v>
      </c>
      <c r="J33" s="33" t="str">
        <f>補助実績額算出シート!O53</f>
        <v>本体価格
（1台当たり）</v>
      </c>
      <c r="K33" s="34">
        <f>補助実績額算出シート!P53</f>
        <v>0</v>
      </c>
      <c r="M33" s="33" t="str">
        <f>補助実績額算出シート!S53</f>
        <v>本体価格
（1台当たり）</v>
      </c>
      <c r="N33" s="39">
        <f>補助実績額算出シート!T53</f>
        <v>0</v>
      </c>
      <c r="P33" s="33" t="str">
        <f>補助実績額算出シート!W53</f>
        <v>本体価格
（1台当たり）</v>
      </c>
      <c r="Q33" s="34">
        <f>補助実績額算出シート!X53</f>
        <v>0</v>
      </c>
    </row>
    <row r="34" spans="1:17">
      <c r="A34" s="33" t="str">
        <f>補助実績額算出シート!C54</f>
        <v>導入台数</v>
      </c>
      <c r="B34" s="34">
        <f>補助実績額算出シート!D54</f>
        <v>0</v>
      </c>
      <c r="D34" s="33" t="str">
        <f>補助実績額算出シート!G54</f>
        <v>導入台数</v>
      </c>
      <c r="E34" s="34">
        <f>補助実績額算出シート!H54</f>
        <v>0</v>
      </c>
      <c r="G34" s="33" t="str">
        <f>補助実績額算出シート!K54</f>
        <v>導入台数</v>
      </c>
      <c r="H34" s="34">
        <f>補助実績額算出シート!L54</f>
        <v>0</v>
      </c>
      <c r="J34" s="33" t="str">
        <f>補助実績額算出シート!O54</f>
        <v>導入台数</v>
      </c>
      <c r="K34" s="34">
        <f>補助実績額算出シート!P54</f>
        <v>0</v>
      </c>
      <c r="M34" s="33" t="str">
        <f>補助実績額算出シート!S54</f>
        <v>導入台数</v>
      </c>
      <c r="N34" s="39">
        <f>補助実績額算出シート!T54</f>
        <v>0</v>
      </c>
      <c r="P34" s="33" t="str">
        <f>補助実績額算出シート!W54</f>
        <v>導入台数</v>
      </c>
      <c r="Q34" s="34">
        <f>補助実績額算出シート!X54</f>
        <v>0</v>
      </c>
    </row>
    <row r="35" spans="1:17">
      <c r="A35" s="33" t="str">
        <f>補助実績額算出シート!C55</f>
        <v>情報端末価格（総額）</v>
      </c>
      <c r="B35" s="34">
        <f>補助実績額算出シート!D55</f>
        <v>0</v>
      </c>
      <c r="D35" s="33" t="str">
        <f>補助実績額算出シート!G55</f>
        <v>情報端末価格（総額）</v>
      </c>
      <c r="E35" s="34">
        <f>補助実績額算出シート!H55</f>
        <v>0</v>
      </c>
      <c r="G35" s="33" t="str">
        <f>補助実績額算出シート!K55</f>
        <v>情報端末価格（総額）</v>
      </c>
      <c r="H35" s="34">
        <f>補助実績額算出シート!L55</f>
        <v>0</v>
      </c>
      <c r="J35" s="33" t="str">
        <f>補助実績額算出シート!O55</f>
        <v>情報端末価格（総額）</v>
      </c>
      <c r="K35" s="34">
        <f>補助実績額算出シート!P55</f>
        <v>0</v>
      </c>
      <c r="M35" s="33" t="str">
        <f>補助実績額算出シート!S55</f>
        <v>情報端末価格（総額）</v>
      </c>
      <c r="N35" s="39">
        <f>補助実績額算出シート!T55</f>
        <v>0</v>
      </c>
      <c r="P35" s="33" t="str">
        <f>補助実績額算出シート!W55</f>
        <v>情報端末価格（総額）</v>
      </c>
      <c r="Q35" s="34">
        <f>補助実績額算出シート!X55</f>
        <v>0</v>
      </c>
    </row>
    <row r="36" spans="1:17">
      <c r="A36" s="33" t="str">
        <f>補助実績額算出シート!C56</f>
        <v>付帯経費</v>
      </c>
      <c r="B36" s="34">
        <f>補助実績額算出シート!D56</f>
        <v>0</v>
      </c>
      <c r="D36" s="33" t="str">
        <f>補助実績額算出シート!G56</f>
        <v>付帯経費</v>
      </c>
      <c r="E36" s="34">
        <f>補助実績額算出シート!H56</f>
        <v>0</v>
      </c>
      <c r="G36" s="33" t="str">
        <f>補助実績額算出シート!K56</f>
        <v>付帯経費</v>
      </c>
      <c r="H36" s="34">
        <f>補助実績額算出シート!L56</f>
        <v>0</v>
      </c>
      <c r="J36" s="33" t="str">
        <f>補助実績額算出シート!O56</f>
        <v>付帯経費</v>
      </c>
      <c r="K36" s="34">
        <f>補助実績額算出シート!P56</f>
        <v>0</v>
      </c>
      <c r="M36" s="33" t="str">
        <f>補助実績額算出シート!S56</f>
        <v>付帯経費</v>
      </c>
      <c r="N36" s="39">
        <f>補助実績額算出シート!T56</f>
        <v>0</v>
      </c>
      <c r="P36" s="33" t="str">
        <f>補助実績額算出シート!W56</f>
        <v>付帯経費</v>
      </c>
      <c r="Q36" s="34">
        <f>補助実績額算出シート!X56</f>
        <v>0</v>
      </c>
    </row>
    <row r="37" spans="1:17">
      <c r="A37" s="33" t="str">
        <f>補助実績額算出シート!C57</f>
        <v>値引き額</v>
      </c>
      <c r="B37" s="34">
        <f>補助実績額算出シート!D57</f>
        <v>0</v>
      </c>
      <c r="D37" s="33" t="str">
        <f>補助実績額算出シート!G57</f>
        <v>値引き額</v>
      </c>
      <c r="E37" s="34">
        <f>補助実績額算出シート!H57</f>
        <v>0</v>
      </c>
      <c r="G37" s="33" t="str">
        <f>補助実績額算出シート!K57</f>
        <v>値引き額</v>
      </c>
      <c r="H37" s="34">
        <f>補助実績額算出シート!L57</f>
        <v>0</v>
      </c>
      <c r="J37" s="33" t="str">
        <f>補助実績額算出シート!O57</f>
        <v>値引き額</v>
      </c>
      <c r="K37" s="34">
        <f>補助実績額算出シート!P57</f>
        <v>0</v>
      </c>
      <c r="M37" s="33" t="str">
        <f>補助実績額算出シート!S57</f>
        <v>値引き額</v>
      </c>
      <c r="N37" s="39">
        <f>補助実績額算出シート!T57</f>
        <v>0</v>
      </c>
      <c r="P37" s="33" t="str">
        <f>補助実績額算出シート!W57</f>
        <v>値引き額</v>
      </c>
      <c r="Q37" s="34">
        <f>補助実績額算出シート!X57</f>
        <v>0</v>
      </c>
    </row>
    <row r="38" spans="1:17">
      <c r="A38" s="36" t="str">
        <f>補助実績額算出シート!C58</f>
        <v>合計</v>
      </c>
      <c r="B38" s="34">
        <f>補助実績額算出シート!D58</f>
        <v>0</v>
      </c>
      <c r="D38" s="36" t="str">
        <f>補助実績額算出シート!G58</f>
        <v>合計</v>
      </c>
      <c r="E38" s="34">
        <f>補助実績額算出シート!H58</f>
        <v>0</v>
      </c>
      <c r="G38" s="36" t="str">
        <f>補助実績額算出シート!K58</f>
        <v>合計</v>
      </c>
      <c r="H38" s="34">
        <f>補助実績額算出シート!L58</f>
        <v>0</v>
      </c>
      <c r="J38" s="36" t="str">
        <f>補助実績額算出シート!O58</f>
        <v>合計</v>
      </c>
      <c r="K38" s="34">
        <f>補助実績額算出シート!P58</f>
        <v>0</v>
      </c>
      <c r="M38" s="36" t="str">
        <f>補助実績額算出シート!S58</f>
        <v>合計</v>
      </c>
      <c r="N38" s="39">
        <f>補助実績額算出シート!T58</f>
        <v>0</v>
      </c>
      <c r="P38" s="36" t="str">
        <f>補助実績額算出シート!W58</f>
        <v>合計</v>
      </c>
      <c r="Q38" s="34">
        <f>補助実績額算出シート!X58</f>
        <v>0</v>
      </c>
    </row>
    <row r="39" spans="1:17">
      <c r="A39" s="184" t="str">
        <f>補助実績額算出シート!C60</f>
        <v>情報端末①</v>
      </c>
      <c r="B39" s="35">
        <f>補助実績額算出シート!D60</f>
        <v>0</v>
      </c>
      <c r="D39" s="184" t="str">
        <f>補助実績額算出シート!G60</f>
        <v>情報端末①</v>
      </c>
      <c r="E39" s="38">
        <f>補助実績額算出シート!H60</f>
        <v>0</v>
      </c>
      <c r="G39" s="184" t="str">
        <f>補助実績額算出シート!K60</f>
        <v>情報端末①</v>
      </c>
      <c r="H39" s="38">
        <f>補助実績額算出シート!L60</f>
        <v>0</v>
      </c>
      <c r="J39" s="184" t="str">
        <f>補助実績額算出シート!O60</f>
        <v>情報端末①</v>
      </c>
      <c r="K39" s="35">
        <f>補助実績額算出シート!P60</f>
        <v>0</v>
      </c>
      <c r="M39" s="184" t="str">
        <f>補助実績額算出シート!S60</f>
        <v>情報端末①</v>
      </c>
      <c r="N39" s="40">
        <f>補助実績額算出シート!T60</f>
        <v>0</v>
      </c>
      <c r="P39" s="184" t="str">
        <f>補助実績額算出シート!W60</f>
        <v>情報端末①</v>
      </c>
      <c r="Q39" s="38">
        <f>補助実績額算出シート!X60</f>
        <v>0</v>
      </c>
    </row>
    <row r="40" spans="1:17">
      <c r="A40" s="184"/>
      <c r="B40" s="34">
        <f>IF(補助実績額算出シート!D61*0.75&gt;100000,133334,補助実績額算出シート!D61)</f>
        <v>0</v>
      </c>
      <c r="D40" s="184"/>
      <c r="E40" s="38">
        <f>IF(補助実績額算出シート!H61*0.75&gt;100000,133334,補助実績額算出シート!H61)</f>
        <v>0</v>
      </c>
      <c r="G40" s="184"/>
      <c r="H40" s="38">
        <f>IF(補助実績額算出シート!L61*0.75&gt;100000,133334,補助実績額算出シート!L61)</f>
        <v>0</v>
      </c>
      <c r="J40" s="184"/>
      <c r="K40" s="38">
        <f>IF(補助実績額算出シート!P61*0.75&gt;100000,133334,補助実績額算出シート!P61)</f>
        <v>0</v>
      </c>
      <c r="M40" s="184"/>
      <c r="N40" s="40">
        <f>IF(補助実績額算出シート!T61*0.75&gt;100000,133334,補助実績額算出シート!T61)</f>
        <v>0</v>
      </c>
      <c r="P40" s="184"/>
      <c r="Q40" s="38">
        <f>IF(補助実績額算出シート!X61*0.75&gt;100000,133334,補助実績額算出シート!X61)</f>
        <v>0</v>
      </c>
    </row>
    <row r="41" spans="1:17">
      <c r="A41" s="184"/>
      <c r="B41" s="34">
        <f>補助実績額算出シート!D62</f>
        <v>0</v>
      </c>
      <c r="D41" s="184"/>
      <c r="E41" s="38">
        <f>補助実績額算出シート!H62</f>
        <v>0</v>
      </c>
      <c r="G41" s="184"/>
      <c r="H41" s="38">
        <f>補助実績額算出シート!L62</f>
        <v>0</v>
      </c>
      <c r="J41" s="184"/>
      <c r="K41" s="35">
        <f>補助実績額算出シート!P62</f>
        <v>0</v>
      </c>
      <c r="M41" s="184"/>
      <c r="N41" s="40">
        <f>補助実績額算出シート!T62</f>
        <v>0</v>
      </c>
      <c r="P41" s="184"/>
      <c r="Q41" s="38">
        <f>補助実績額算出シート!X62</f>
        <v>0</v>
      </c>
    </row>
    <row r="42" spans="1:17">
      <c r="A42" s="184" t="str">
        <f>補助実績額算出シート!C63</f>
        <v>情報端末②</v>
      </c>
      <c r="B42" s="38">
        <f>補助実績額算出シート!D63</f>
        <v>0</v>
      </c>
      <c r="D42" s="184" t="str">
        <f>補助実績額算出シート!G63</f>
        <v>情報端末②</v>
      </c>
      <c r="E42" s="38">
        <f>補助実績額算出シート!H63</f>
        <v>0</v>
      </c>
      <c r="G42" s="184" t="str">
        <f>補助実績額算出シート!K63</f>
        <v>情報端末②</v>
      </c>
      <c r="H42" s="38">
        <f>補助実績額算出シート!L63</f>
        <v>0</v>
      </c>
      <c r="J42" s="184" t="str">
        <f>補助実績額算出シート!O63</f>
        <v>情報端末②</v>
      </c>
      <c r="K42" s="35">
        <f>補助実績額算出シート!P63</f>
        <v>0</v>
      </c>
      <c r="M42" s="184" t="str">
        <f>補助実績額算出シート!S63</f>
        <v>情報端末②</v>
      </c>
      <c r="N42" s="40">
        <f>補助実績額算出シート!T63</f>
        <v>0</v>
      </c>
      <c r="P42" s="184" t="str">
        <f>補助実績額算出シート!W63</f>
        <v>情報端末②</v>
      </c>
      <c r="Q42" s="38">
        <f>補助実績額算出シート!X63</f>
        <v>0</v>
      </c>
    </row>
    <row r="43" spans="1:17">
      <c r="A43" s="184"/>
      <c r="B43" s="34">
        <f>IF(補助実績額算出シート!D64*0.75&gt;100000,133334,補助実績額算出シート!D64)</f>
        <v>0</v>
      </c>
      <c r="D43" s="184"/>
      <c r="E43" s="38">
        <f>IF(補助実績額算出シート!H64*0.75&gt;100000,133334,補助実績額算出シート!H64)</f>
        <v>0</v>
      </c>
      <c r="G43" s="184"/>
      <c r="H43" s="38">
        <f>IF(補助実績額算出シート!L64*0.75&gt;100000,133334,補助実績額算出シート!L64)</f>
        <v>0</v>
      </c>
      <c r="J43" s="184"/>
      <c r="K43" s="35">
        <f>IF(補助実績額算出シート!P64*0.75&gt;100000,133334,補助実績額算出シート!P64)</f>
        <v>0</v>
      </c>
      <c r="M43" s="184"/>
      <c r="N43" s="40">
        <f>IF(補助実績額算出シート!T64*0.75&gt;100000,133334,補助実績額算出シート!T64)</f>
        <v>0</v>
      </c>
      <c r="P43" s="184"/>
      <c r="Q43" s="38">
        <f>IF(補助実績額算出シート!X64*0.75&gt;100000,133334,補助実績額算出シート!X64)</f>
        <v>0</v>
      </c>
    </row>
    <row r="44" spans="1:17">
      <c r="A44" s="184"/>
      <c r="B44" s="34">
        <f>補助実績額算出シート!D65</f>
        <v>0</v>
      </c>
      <c r="D44" s="184"/>
      <c r="E44" s="38">
        <f>補助実績額算出シート!H65</f>
        <v>0</v>
      </c>
      <c r="G44" s="184"/>
      <c r="H44" s="38">
        <f>補助実績額算出シート!L65</f>
        <v>0</v>
      </c>
      <c r="J44" s="184"/>
      <c r="K44" s="35">
        <f>補助実績額算出シート!P65</f>
        <v>0</v>
      </c>
      <c r="M44" s="184"/>
      <c r="N44" s="40">
        <f>補助実績額算出シート!T65</f>
        <v>0</v>
      </c>
      <c r="P44" s="184"/>
      <c r="Q44" s="38">
        <f>補助実績額算出シート!X65</f>
        <v>0</v>
      </c>
    </row>
    <row r="45" spans="1:17">
      <c r="A45" s="184" t="str">
        <f>補助実績額算出シート!C66</f>
        <v>情報端末③</v>
      </c>
      <c r="B45" s="38">
        <f>補助実績額算出シート!D66</f>
        <v>0</v>
      </c>
      <c r="D45" s="184" t="str">
        <f>補助実績額算出シート!G66</f>
        <v>情報端末③</v>
      </c>
      <c r="E45" s="38">
        <f>補助実績額算出シート!H66</f>
        <v>0</v>
      </c>
      <c r="G45" s="184" t="str">
        <f>補助実績額算出シート!K66</f>
        <v>情報端末③</v>
      </c>
      <c r="H45" s="38">
        <f>補助実績額算出シート!L66</f>
        <v>0</v>
      </c>
      <c r="J45" s="184" t="str">
        <f>補助実績額算出シート!O66</f>
        <v>情報端末③</v>
      </c>
      <c r="K45" s="35">
        <f>補助実績額算出シート!P66</f>
        <v>0</v>
      </c>
      <c r="M45" s="184" t="str">
        <f>補助実績額算出シート!S66</f>
        <v>情報端末③</v>
      </c>
      <c r="N45" s="40">
        <f>補助実績額算出シート!T66</f>
        <v>0</v>
      </c>
      <c r="P45" s="184" t="str">
        <f>補助実績額算出シート!W66</f>
        <v>情報端末③</v>
      </c>
      <c r="Q45" s="38">
        <f>補助実績額算出シート!X66</f>
        <v>0</v>
      </c>
    </row>
    <row r="46" spans="1:17">
      <c r="A46" s="184"/>
      <c r="B46" s="34">
        <f>IF(補助実績額算出シート!D67*0.75&gt;100000,133334,補助実績額算出シート!D67)</f>
        <v>0</v>
      </c>
      <c r="D46" s="184"/>
      <c r="E46" s="38">
        <f>IF(補助実績額算出シート!H67*0.75&gt;100000,133334,補助実績額算出シート!H67)</f>
        <v>0</v>
      </c>
      <c r="G46" s="184"/>
      <c r="H46" s="38">
        <f>IF(補助実績額算出シート!L67*0.75&gt;100000,133334,補助実績額算出シート!L67)</f>
        <v>0</v>
      </c>
      <c r="J46" s="184"/>
      <c r="K46" s="35">
        <f>IF(補助実績額算出シート!P67*0.75&gt;100000,133334,補助実績額算出シート!P67)</f>
        <v>0</v>
      </c>
      <c r="M46" s="184"/>
      <c r="N46" s="40">
        <f>IF(補助実績額算出シート!T67*0.75&gt;100000,133334,補助実績額算出シート!T67)</f>
        <v>0</v>
      </c>
      <c r="P46" s="184"/>
      <c r="Q46" s="38">
        <f>IF(補助実績額算出シート!X67*0.75&gt;100000,133334,補助実績額算出シート!X67)</f>
        <v>0</v>
      </c>
    </row>
    <row r="47" spans="1:17">
      <c r="A47" s="184"/>
      <c r="B47" s="34">
        <f>補助実績額算出シート!D68</f>
        <v>0</v>
      </c>
      <c r="D47" s="184"/>
      <c r="E47" s="38">
        <f>補助実績額算出シート!H68</f>
        <v>0</v>
      </c>
      <c r="G47" s="184"/>
      <c r="H47" s="38">
        <f>補助実績額算出シート!L68</f>
        <v>0</v>
      </c>
      <c r="J47" s="184"/>
      <c r="K47" s="35">
        <f>補助実績額算出シート!P68</f>
        <v>0</v>
      </c>
      <c r="M47" s="184"/>
      <c r="N47" s="40">
        <f>補助実績額算出シート!T68</f>
        <v>0</v>
      </c>
      <c r="P47" s="184"/>
      <c r="Q47" s="38">
        <f>補助実績額算出シート!X68</f>
        <v>0</v>
      </c>
    </row>
    <row r="48" spans="1:17">
      <c r="A48" s="184" t="str">
        <f>補助実績額算出シート!C69</f>
        <v>情報端末④</v>
      </c>
      <c r="B48" s="38">
        <f>補助実績額算出シート!D69</f>
        <v>0</v>
      </c>
      <c r="D48" s="184" t="str">
        <f>補助実績額算出シート!G69</f>
        <v>情報端末④</v>
      </c>
      <c r="E48" s="38">
        <f>補助実績額算出シート!H69</f>
        <v>0</v>
      </c>
      <c r="G48" s="184" t="str">
        <f>補助実績額算出シート!K69</f>
        <v>情報端末④</v>
      </c>
      <c r="H48" s="38">
        <f>補助実績額算出シート!L69</f>
        <v>0</v>
      </c>
      <c r="J48" s="184" t="str">
        <f>補助実績額算出シート!O69</f>
        <v>情報端末④</v>
      </c>
      <c r="K48" s="35">
        <f>補助実績額算出シート!P69</f>
        <v>0</v>
      </c>
      <c r="M48" s="184" t="str">
        <f>補助実績額算出シート!S69</f>
        <v>情報端末④</v>
      </c>
      <c r="N48" s="40">
        <f>補助実績額算出シート!T69</f>
        <v>0</v>
      </c>
      <c r="P48" s="184" t="str">
        <f>補助実績額算出シート!W69</f>
        <v>情報端末④</v>
      </c>
      <c r="Q48" s="38">
        <f>補助実績額算出シート!X69</f>
        <v>0</v>
      </c>
    </row>
    <row r="49" spans="1:17">
      <c r="A49" s="184"/>
      <c r="B49" s="34">
        <f>IF(補助実績額算出シート!D70*0.75&gt;100000,133334,補助実績額算出シート!D70)</f>
        <v>0</v>
      </c>
      <c r="D49" s="184"/>
      <c r="E49" s="38">
        <f>IF(補助実績額算出シート!H70*0.75&gt;100000,133334,補助実績額算出シート!H70)</f>
        <v>0</v>
      </c>
      <c r="G49" s="184"/>
      <c r="H49" s="38">
        <f>IF(補助実績額算出シート!L70*0.75&gt;100000,133334,補助実績額算出シート!L70)</f>
        <v>0</v>
      </c>
      <c r="J49" s="184"/>
      <c r="K49" s="35">
        <f>IF(補助実績額算出シート!P70*0.75&gt;100000,133334,補助実績額算出シート!P70)</f>
        <v>0</v>
      </c>
      <c r="M49" s="184"/>
      <c r="N49" s="40">
        <f>IF(補助実績額算出シート!T70*0.75&gt;100000,133334,補助実績額算出シート!T70)</f>
        <v>0</v>
      </c>
      <c r="P49" s="184"/>
      <c r="Q49" s="38">
        <f>IF(補助実績額算出シート!X70*0.75&gt;100000,133334,補助実績額算出シート!X70)</f>
        <v>0</v>
      </c>
    </row>
    <row r="50" spans="1:17">
      <c r="A50" s="184"/>
      <c r="B50" s="34">
        <f>補助実績額算出シート!D71</f>
        <v>0</v>
      </c>
      <c r="D50" s="184"/>
      <c r="E50" s="38">
        <f>補助実績額算出シート!H71</f>
        <v>0</v>
      </c>
      <c r="G50" s="184"/>
      <c r="H50" s="38">
        <f>補助実績額算出シート!L71</f>
        <v>0</v>
      </c>
      <c r="J50" s="184"/>
      <c r="K50" s="35">
        <f>補助実績額算出シート!P71</f>
        <v>0</v>
      </c>
      <c r="M50" s="184"/>
      <c r="N50" s="40">
        <f>補助実績額算出シート!T71</f>
        <v>0</v>
      </c>
      <c r="P50" s="184"/>
      <c r="Q50" s="38">
        <f>補助実績額算出シート!X71</f>
        <v>0</v>
      </c>
    </row>
    <row r="51" spans="1:17">
      <c r="A51" s="36" t="str">
        <f>補助実績額算出シート!C72</f>
        <v>合計額</v>
      </c>
      <c r="B51" s="34">
        <f>B40*B41+B43*B44+B46*B47+B49*B50</f>
        <v>0</v>
      </c>
      <c r="D51" s="36" t="str">
        <f>補助実績額算出シート!G72</f>
        <v>合計額</v>
      </c>
      <c r="E51" s="34">
        <f>E40*E41+E43*E44+E46*E47+E49*E50</f>
        <v>0</v>
      </c>
      <c r="G51" s="37" t="str">
        <f>補助実績額算出シート!K72</f>
        <v>合計額</v>
      </c>
      <c r="H51" s="34">
        <f>H40*H41+H43*H44+H46*H47+H49*H50</f>
        <v>0</v>
      </c>
      <c r="J51" s="36" t="str">
        <f>補助実績額算出シート!O72</f>
        <v>合計額</v>
      </c>
      <c r="K51" s="34">
        <f>K40*K41+K43*K44+K46*K47+K49*K50</f>
        <v>0</v>
      </c>
      <c r="M51" s="36" t="str">
        <f>補助実績額算出シート!S72</f>
        <v>合計額</v>
      </c>
      <c r="N51" s="34">
        <f>N40*N41+N43*N44+N46*N47+N49*N50</f>
        <v>0</v>
      </c>
      <c r="P51" s="36" t="str">
        <f>補助実績額算出シート!W72</f>
        <v>合計額</v>
      </c>
      <c r="Q51" s="34">
        <f>Q40*Q41+Q43*Q44+Q46*Q47+Q49*Q50</f>
        <v>0</v>
      </c>
    </row>
    <row r="52" spans="1:17">
      <c r="A52" s="37" t="s">
        <v>217</v>
      </c>
      <c r="B52" s="34" t="e">
        <f>ROUNDDOWN((B33*B34+B36-B37+B51)/B34,0)</f>
        <v>#DIV/0!</v>
      </c>
      <c r="D52" s="37" t="s">
        <v>217</v>
      </c>
      <c r="E52" s="34" t="e">
        <f>ROUNDDOWN((E33*E34+E36-E37+E51)/E34,0)</f>
        <v>#DIV/0!</v>
      </c>
      <c r="G52" s="37" t="s">
        <v>218</v>
      </c>
      <c r="H52" s="34" t="e">
        <f>ROUNDDOWN((H33*H34+H36-H37+H51)/H34,0)</f>
        <v>#DIV/0!</v>
      </c>
      <c r="J52" s="37" t="s">
        <v>217</v>
      </c>
      <c r="K52" s="34" t="e">
        <f>ROUNDDOWN((K33*K34+K36-K37+K51)/K34,0)</f>
        <v>#DIV/0!</v>
      </c>
      <c r="M52" s="37" t="s">
        <v>217</v>
      </c>
      <c r="N52" s="34" t="e">
        <f>ROUNDDOWN((N33*N34+N36-N37+N51)/N34,0)</f>
        <v>#DIV/0!</v>
      </c>
      <c r="P52" s="37" t="s">
        <v>217</v>
      </c>
      <c r="Q52" s="34" t="e">
        <f>ROUNDDOWN((Q33*Q34+Q36-Q37+Q51)/Q34,0)</f>
        <v>#DIV/0!</v>
      </c>
    </row>
    <row r="54" spans="1:17">
      <c r="A54" t="s">
        <v>219</v>
      </c>
    </row>
    <row r="55" spans="1:17">
      <c r="A55" s="185" t="s">
        <v>220</v>
      </c>
      <c r="B55" s="185"/>
    </row>
    <row r="56" spans="1:17" ht="27">
      <c r="A56" s="41" t="str">
        <f>補助実績額算出シート!C79</f>
        <v>介護ソフト導入価格
（情報端末を除く）</v>
      </c>
      <c r="B56" s="34">
        <f>補助実績額算出シート!D79</f>
        <v>0</v>
      </c>
    </row>
    <row r="57" spans="1:17">
      <c r="A57" s="33" t="str">
        <f>補助実績額算出シート!C80</f>
        <v>情報端末価格（総額）</v>
      </c>
      <c r="B57" s="34">
        <f>補助実績額算出シート!D80</f>
        <v>0</v>
      </c>
    </row>
    <row r="58" spans="1:17">
      <c r="A58" s="33" t="str">
        <f>補助実績額算出シート!C81</f>
        <v>値引き額</v>
      </c>
      <c r="B58" s="34">
        <f>補助実績額算出シート!D81</f>
        <v>0</v>
      </c>
    </row>
    <row r="59" spans="1:17">
      <c r="A59" s="33" t="str">
        <f>補助実績額算出シート!C82</f>
        <v>合計</v>
      </c>
      <c r="B59" s="34">
        <f>補助実績額算出シート!D82</f>
        <v>0</v>
      </c>
    </row>
    <row r="60" spans="1:17">
      <c r="A60" s="184" t="str">
        <f>補助実績額算出シート!C84</f>
        <v>情報端末①</v>
      </c>
      <c r="B60" s="35">
        <f>補助実績額算出シート!D84</f>
        <v>0</v>
      </c>
    </row>
    <row r="61" spans="1:17">
      <c r="A61" s="184"/>
      <c r="B61" s="42">
        <f>IF(補助実績額算出シート!D85*0.75&gt;100000,133334,補助実績額算出シート!D85)</f>
        <v>0</v>
      </c>
    </row>
    <row r="62" spans="1:17">
      <c r="A62" s="184"/>
      <c r="B62" s="35">
        <f>補助実績額算出シート!D86</f>
        <v>0</v>
      </c>
    </row>
    <row r="63" spans="1:17">
      <c r="A63" s="184" t="str">
        <f>補助実績額算出シート!C87</f>
        <v>情報端末②</v>
      </c>
      <c r="B63" s="35">
        <f>補助実績額算出シート!D87</f>
        <v>0</v>
      </c>
    </row>
    <row r="64" spans="1:17">
      <c r="A64" s="184"/>
      <c r="B64" s="35">
        <f>IF(補助実績額算出シート!D88*0.75&gt;100000,133334,補助実績額算出シート!D88)</f>
        <v>0</v>
      </c>
    </row>
    <row r="65" spans="1:17">
      <c r="A65" s="184"/>
      <c r="B65" s="35">
        <f>補助実績額算出シート!D89</f>
        <v>0</v>
      </c>
    </row>
    <row r="66" spans="1:17">
      <c r="A66" s="184" t="str">
        <f>補助実績額算出シート!C90</f>
        <v>情報端末③</v>
      </c>
      <c r="B66" s="35">
        <f>補助実績額算出シート!D90</f>
        <v>0</v>
      </c>
    </row>
    <row r="67" spans="1:17">
      <c r="A67" s="184"/>
      <c r="B67" s="35">
        <f>IF(補助実績額算出シート!D91*0.75&gt;100000,133334,補助実績額算出シート!D91)</f>
        <v>0</v>
      </c>
    </row>
    <row r="68" spans="1:17">
      <c r="A68" s="184"/>
      <c r="B68" s="35">
        <f>補助実績額算出シート!D92</f>
        <v>0</v>
      </c>
    </row>
    <row r="69" spans="1:17">
      <c r="A69" s="184" t="str">
        <f>補助実績額算出シート!C93</f>
        <v>情報端末④</v>
      </c>
      <c r="B69" s="35">
        <f>補助実績額算出シート!D93</f>
        <v>0</v>
      </c>
    </row>
    <row r="70" spans="1:17">
      <c r="A70" s="184"/>
      <c r="B70" s="35">
        <f>IF(補助実績額算出シート!D94*0.75&gt;100000,133334,補助実績額算出シート!D94)</f>
        <v>0</v>
      </c>
    </row>
    <row r="71" spans="1:17">
      <c r="A71" s="184"/>
      <c r="B71" s="35">
        <f>補助実績額算出シート!D95</f>
        <v>0</v>
      </c>
    </row>
    <row r="72" spans="1:17">
      <c r="A72" s="36" t="str">
        <f>補助実績額算出シート!C96</f>
        <v>合計額</v>
      </c>
      <c r="B72" s="34">
        <f>B61*B62+B64*B65+B67*B68+B70*B71</f>
        <v>0</v>
      </c>
    </row>
    <row r="73" spans="1:17">
      <c r="A73" s="36" t="s">
        <v>222</v>
      </c>
      <c r="B73" s="34">
        <f>IF(B2="C.介護ソフト",B3,0)</f>
        <v>0</v>
      </c>
    </row>
    <row r="74" spans="1:17">
      <c r="A74" s="37" t="s">
        <v>221</v>
      </c>
      <c r="B74" s="34">
        <f>SUM(B56-B58+B72+B73)</f>
        <v>0</v>
      </c>
    </row>
    <row r="76" spans="1:17">
      <c r="A76" t="s">
        <v>224</v>
      </c>
    </row>
    <row r="77" spans="1:17">
      <c r="A77" s="185" t="s">
        <v>207</v>
      </c>
      <c r="B77" s="185"/>
      <c r="D77" s="185" t="s">
        <v>208</v>
      </c>
      <c r="E77" s="185"/>
      <c r="G77" s="185" t="s">
        <v>209</v>
      </c>
      <c r="H77" s="185"/>
      <c r="J77" s="185" t="s">
        <v>210</v>
      </c>
      <c r="K77" s="185"/>
      <c r="M77" s="185" t="s">
        <v>211</v>
      </c>
      <c r="N77" s="185"/>
      <c r="P77" s="185" t="s">
        <v>212</v>
      </c>
      <c r="Q77" s="185"/>
    </row>
    <row r="78" spans="1:17">
      <c r="A78" s="33" t="str">
        <f>補助実績額算出シート!C109</f>
        <v>本体価格
（1台当たり）</v>
      </c>
      <c r="B78" s="34">
        <f>補助実績額算出シート!D109</f>
        <v>0</v>
      </c>
      <c r="D78" s="33" t="str">
        <f>補助実績額算出シート!G109</f>
        <v>本体価格
（1台当たり）</v>
      </c>
      <c r="E78" s="34">
        <f>補助実績額算出シート!H109</f>
        <v>0</v>
      </c>
      <c r="G78" s="33" t="str">
        <f>補助実績額算出シート!K109</f>
        <v>本体価格
（1台当たり）</v>
      </c>
      <c r="H78" s="34">
        <f>補助実績額算出シート!L109</f>
        <v>0</v>
      </c>
      <c r="J78" s="33" t="str">
        <f>補助実績額算出シート!O109</f>
        <v>本体価格
（1台当たり）</v>
      </c>
      <c r="K78" s="34">
        <f>補助実績額算出シート!P109</f>
        <v>0</v>
      </c>
      <c r="M78" s="33" t="str">
        <f>補助実績額算出シート!S109</f>
        <v>本体価格
（1台当たり）</v>
      </c>
      <c r="N78" s="39">
        <f>補助実績額算出シート!T109</f>
        <v>0</v>
      </c>
      <c r="P78" s="33" t="str">
        <f>補助実績額算出シート!W109</f>
        <v>本体価格
（1台当たり）</v>
      </c>
      <c r="Q78" s="34">
        <f>補助実績額算出シート!X109</f>
        <v>0</v>
      </c>
    </row>
    <row r="79" spans="1:17">
      <c r="A79" s="33" t="str">
        <f>補助実績額算出シート!C110</f>
        <v>導入台数</v>
      </c>
      <c r="B79" s="34">
        <f>補助実績額算出シート!D110</f>
        <v>0</v>
      </c>
      <c r="D79" s="33" t="str">
        <f>補助実績額算出シート!G110</f>
        <v>導入台数</v>
      </c>
      <c r="E79" s="34">
        <f>補助実績額算出シート!H110</f>
        <v>0</v>
      </c>
      <c r="G79" s="33" t="str">
        <f>補助実績額算出シート!K110</f>
        <v>導入台数</v>
      </c>
      <c r="H79" s="34">
        <f>補助実績額算出シート!L110</f>
        <v>0</v>
      </c>
      <c r="J79" s="33" t="str">
        <f>補助実績額算出シート!O110</f>
        <v>導入台数</v>
      </c>
      <c r="K79" s="34">
        <f>補助実績額算出シート!P110</f>
        <v>0</v>
      </c>
      <c r="M79" s="33" t="str">
        <f>補助実績額算出シート!S110</f>
        <v>導入台数</v>
      </c>
      <c r="N79" s="39">
        <f>補助実績額算出シート!T110</f>
        <v>0</v>
      </c>
      <c r="P79" s="33" t="str">
        <f>補助実績額算出シート!W110</f>
        <v>導入台数</v>
      </c>
      <c r="Q79" s="34">
        <f>補助実績額算出シート!X110</f>
        <v>0</v>
      </c>
    </row>
    <row r="80" spans="1:17">
      <c r="A80" s="33" t="str">
        <f>補助実績額算出シート!C111</f>
        <v>情報端末価格（総額）</v>
      </c>
      <c r="B80" s="34">
        <f>補助実績額算出シート!D111</f>
        <v>0</v>
      </c>
      <c r="D80" s="33" t="str">
        <f>補助実績額算出シート!G111</f>
        <v>情報端末価格（総額）</v>
      </c>
      <c r="E80" s="34">
        <f>補助実績額算出シート!H111</f>
        <v>0</v>
      </c>
      <c r="G80" s="33" t="str">
        <f>補助実績額算出シート!K111</f>
        <v>情報端末価格（総額）</v>
      </c>
      <c r="H80" s="34">
        <f>補助実績額算出シート!L111</f>
        <v>0</v>
      </c>
      <c r="J80" s="33" t="str">
        <f>補助実績額算出シート!O111</f>
        <v>情報端末価格（総額）</v>
      </c>
      <c r="K80" s="34">
        <f>補助実績額算出シート!P111</f>
        <v>0</v>
      </c>
      <c r="M80" s="33" t="str">
        <f>補助実績額算出シート!S111</f>
        <v>情報端末価格（総額）</v>
      </c>
      <c r="N80" s="39">
        <f>補助実績額算出シート!T111</f>
        <v>0</v>
      </c>
      <c r="P80" s="33" t="str">
        <f>補助実績額算出シート!W111</f>
        <v>情報端末価格（総額）</v>
      </c>
      <c r="Q80" s="34">
        <f>補助実績額算出シート!X111</f>
        <v>0</v>
      </c>
    </row>
    <row r="81" spans="1:17">
      <c r="A81" s="33" t="str">
        <f>補助実績額算出シート!C112</f>
        <v>付帯経費</v>
      </c>
      <c r="B81" s="34">
        <f>補助実績額算出シート!D112</f>
        <v>0</v>
      </c>
      <c r="D81" s="33" t="str">
        <f>補助実績額算出シート!G112</f>
        <v>付帯経費</v>
      </c>
      <c r="E81" s="34">
        <f>補助実績額算出シート!H112</f>
        <v>0</v>
      </c>
      <c r="G81" s="33" t="str">
        <f>補助実績額算出シート!K112</f>
        <v>付帯経費</v>
      </c>
      <c r="H81" s="34">
        <f>補助実績額算出シート!L112</f>
        <v>0</v>
      </c>
      <c r="J81" s="33" t="str">
        <f>補助実績額算出シート!O112</f>
        <v>付帯経費</v>
      </c>
      <c r="K81" s="34">
        <f>補助実績額算出シート!P112</f>
        <v>0</v>
      </c>
      <c r="M81" s="33" t="str">
        <f>補助実績額算出シート!S112</f>
        <v>付帯経費</v>
      </c>
      <c r="N81" s="39">
        <f>補助実績額算出シート!T112</f>
        <v>0</v>
      </c>
      <c r="P81" s="33" t="str">
        <f>補助実績額算出シート!W112</f>
        <v>付帯経費</v>
      </c>
      <c r="Q81" s="34">
        <f>補助実績額算出シート!X112</f>
        <v>0</v>
      </c>
    </row>
    <row r="82" spans="1:17">
      <c r="A82" s="33" t="str">
        <f>補助実績額算出シート!C113</f>
        <v>値引き額</v>
      </c>
      <c r="B82" s="34">
        <f>補助実績額算出シート!D113</f>
        <v>0</v>
      </c>
      <c r="D82" s="33" t="str">
        <f>補助実績額算出シート!G113</f>
        <v>値引き額</v>
      </c>
      <c r="E82" s="34">
        <f>補助実績額算出シート!H113</f>
        <v>0</v>
      </c>
      <c r="G82" s="33" t="str">
        <f>補助実績額算出シート!K113</f>
        <v>値引き額</v>
      </c>
      <c r="H82" s="34">
        <f>補助実績額算出シート!L113</f>
        <v>0</v>
      </c>
      <c r="J82" s="33" t="str">
        <f>補助実績額算出シート!O113</f>
        <v>値引き額</v>
      </c>
      <c r="K82" s="34">
        <f>補助実績額算出シート!P113</f>
        <v>0</v>
      </c>
      <c r="M82" s="33" t="str">
        <f>補助実績額算出シート!S113</f>
        <v>値引き額</v>
      </c>
      <c r="N82" s="39">
        <f>補助実績額算出シート!T113</f>
        <v>0</v>
      </c>
      <c r="P82" s="33" t="str">
        <f>補助実績額算出シート!W113</f>
        <v>値引き額</v>
      </c>
      <c r="Q82" s="34">
        <f>補助実績額算出シート!X113</f>
        <v>0</v>
      </c>
    </row>
    <row r="83" spans="1:17">
      <c r="A83" s="33" t="str">
        <f>補助実績額算出シート!C114</f>
        <v>合計</v>
      </c>
      <c r="B83" s="34">
        <f>補助実績額算出シート!D114</f>
        <v>0</v>
      </c>
      <c r="D83" s="33" t="str">
        <f>補助実績額算出シート!G114</f>
        <v>合計</v>
      </c>
      <c r="E83" s="34">
        <f>補助実績額算出シート!H114</f>
        <v>0</v>
      </c>
      <c r="G83" s="33" t="str">
        <f>補助実績額算出シート!K114</f>
        <v>合計</v>
      </c>
      <c r="H83" s="34">
        <f>補助実績額算出シート!L114</f>
        <v>0</v>
      </c>
      <c r="J83" s="33" t="str">
        <f>補助実績額算出シート!O114</f>
        <v>合計</v>
      </c>
      <c r="K83" s="34">
        <f>補助実績額算出シート!P114</f>
        <v>0</v>
      </c>
      <c r="M83" s="33" t="str">
        <f>補助実績額算出シート!S114</f>
        <v>合計</v>
      </c>
      <c r="N83" s="39">
        <f>補助実績額算出シート!T114</f>
        <v>0</v>
      </c>
      <c r="P83" s="33" t="str">
        <f>補助実績額算出シート!W114</f>
        <v>合計</v>
      </c>
      <c r="Q83" s="34">
        <f>補助実績額算出シート!X114</f>
        <v>0</v>
      </c>
    </row>
    <row r="84" spans="1:17">
      <c r="A84" s="184" t="str">
        <f>補助実績額算出シート!C116</f>
        <v>情報端末①</v>
      </c>
      <c r="B84" s="35">
        <f>補助実績額算出シート!D116</f>
        <v>0</v>
      </c>
      <c r="D84" s="184" t="str">
        <f>補助実績額算出シート!G116</f>
        <v>情報端末①</v>
      </c>
      <c r="E84" s="34">
        <f>補助実績額算出シート!H116</f>
        <v>0</v>
      </c>
      <c r="G84" s="184" t="str">
        <f>補助実績額算出シート!K116</f>
        <v>情報端末①</v>
      </c>
      <c r="H84" s="38">
        <f>補助実績額算出シート!L116</f>
        <v>0</v>
      </c>
      <c r="J84" s="184" t="str">
        <f>補助実績額算出シート!O116</f>
        <v>情報端末①</v>
      </c>
      <c r="K84" s="35">
        <f>補助実績額算出シート!P116</f>
        <v>0</v>
      </c>
      <c r="M84" s="184" t="str">
        <f>補助実績額算出シート!S116</f>
        <v>情報端末①</v>
      </c>
      <c r="N84" s="40">
        <f>補助実績額算出シート!T116</f>
        <v>0</v>
      </c>
      <c r="P84" s="184" t="str">
        <f>補助実績額算出シート!W116</f>
        <v>情報端末①</v>
      </c>
      <c r="Q84" s="38">
        <f>補助実績額算出シート!X116</f>
        <v>0</v>
      </c>
    </row>
    <row r="85" spans="1:17">
      <c r="A85" s="184"/>
      <c r="B85" s="42">
        <f>IF(補助実績額算出シート!D117*0.75&gt;100000,133334,補助実績額算出シート!D117)</f>
        <v>0</v>
      </c>
      <c r="D85" s="184"/>
      <c r="E85" s="34">
        <f>IF(補助実績額算出シート!H117*0.75&gt;100000,133334,補助実績額算出シート!H117)</f>
        <v>0</v>
      </c>
      <c r="G85" s="184"/>
      <c r="H85" s="38">
        <f>IF(補助実績額算出シート!L117*0.75&gt;100000,133334,補助実績額算出シート!L117)</f>
        <v>0</v>
      </c>
      <c r="J85" s="184"/>
      <c r="K85" s="35">
        <f>IF(補助実績額算出シート!P117*0.75&gt;100000,133334,補助実績額算出シート!P117)</f>
        <v>0</v>
      </c>
      <c r="M85" s="184"/>
      <c r="N85" s="40">
        <f>IF(補助実績額算出シート!T117*0.75&gt;100000,133334,補助実績額算出シート!T117)</f>
        <v>0</v>
      </c>
      <c r="P85" s="184"/>
      <c r="Q85" s="38">
        <f>IF(補助実績額算出シート!X117*0.75&gt;100000,133334,補助実績額算出シート!X117)</f>
        <v>0</v>
      </c>
    </row>
    <row r="86" spans="1:17">
      <c r="A86" s="184"/>
      <c r="B86" s="35">
        <f>補助実績額算出シート!D118</f>
        <v>0</v>
      </c>
      <c r="D86" s="184"/>
      <c r="E86" s="34">
        <f>補助実績額算出シート!H118</f>
        <v>0</v>
      </c>
      <c r="G86" s="184"/>
      <c r="H86" s="38">
        <f>補助実績額算出シート!L118</f>
        <v>0</v>
      </c>
      <c r="J86" s="184"/>
      <c r="K86" s="35">
        <f>補助実績額算出シート!P118</f>
        <v>0</v>
      </c>
      <c r="M86" s="184"/>
      <c r="N86" s="40">
        <f>補助実績額算出シート!T118</f>
        <v>0</v>
      </c>
      <c r="P86" s="184"/>
      <c r="Q86" s="38">
        <f>補助実績額算出シート!X118</f>
        <v>0</v>
      </c>
    </row>
    <row r="87" spans="1:17">
      <c r="A87" s="184" t="str">
        <f>補助実績額算出シート!C119</f>
        <v>情報端末②</v>
      </c>
      <c r="B87" s="35">
        <f>補助実績額算出シート!D119</f>
        <v>0</v>
      </c>
      <c r="D87" s="184" t="str">
        <f>補助実績額算出シート!G119</f>
        <v>情報端末②</v>
      </c>
      <c r="E87" s="34">
        <f>補助実績額算出シート!H119</f>
        <v>0</v>
      </c>
      <c r="G87" s="184" t="str">
        <f>補助実績額算出シート!K119</f>
        <v>情報端末②</v>
      </c>
      <c r="H87" s="38">
        <f>補助実績額算出シート!L119</f>
        <v>0</v>
      </c>
      <c r="J87" s="184" t="str">
        <f>補助実績額算出シート!O119</f>
        <v>情報端末②</v>
      </c>
      <c r="K87" s="35">
        <f>補助実績額算出シート!P119</f>
        <v>0</v>
      </c>
      <c r="M87" s="184" t="str">
        <f>補助実績額算出シート!S119</f>
        <v>情報端末②</v>
      </c>
      <c r="N87" s="40">
        <f>補助実績額算出シート!T119</f>
        <v>0</v>
      </c>
      <c r="P87" s="184" t="str">
        <f>補助実績額算出シート!W119</f>
        <v>情報端末②</v>
      </c>
      <c r="Q87" s="38">
        <f>補助実績額算出シート!X119</f>
        <v>0</v>
      </c>
    </row>
    <row r="88" spans="1:17">
      <c r="A88" s="184"/>
      <c r="B88" s="35">
        <f>IF(補助実績額算出シート!D120*0.75&gt;100000,133334,補助実績額算出シート!D120)</f>
        <v>0</v>
      </c>
      <c r="D88" s="184"/>
      <c r="E88" s="34">
        <f>IF(補助実績額算出シート!H120*0.75&gt;100000,133334,補助実績額算出シート!H120)</f>
        <v>0</v>
      </c>
      <c r="G88" s="184"/>
      <c r="H88" s="38">
        <f>IF(補助実績額算出シート!L120*0.75&gt;100000,133334,補助実績額算出シート!L120)</f>
        <v>0</v>
      </c>
      <c r="J88" s="184"/>
      <c r="K88" s="35">
        <f>IF(補助実績額算出シート!P120*0.75&gt;100000,133334,補助実績額算出シート!P120)</f>
        <v>0</v>
      </c>
      <c r="M88" s="184"/>
      <c r="N88" s="40">
        <f>IF(補助実績額算出シート!T120*0.75&gt;100000,133334,補助実績額算出シート!T120)</f>
        <v>0</v>
      </c>
      <c r="P88" s="184"/>
      <c r="Q88" s="38">
        <f>IF(補助実績額算出シート!X120*0.75&gt;100000,133334,補助実績額算出シート!X120)</f>
        <v>0</v>
      </c>
    </row>
    <row r="89" spans="1:17">
      <c r="A89" s="184"/>
      <c r="B89" s="35">
        <f>補助実績額算出シート!D121</f>
        <v>0</v>
      </c>
      <c r="D89" s="184"/>
      <c r="E89" s="34">
        <f>補助実績額算出シート!H121</f>
        <v>0</v>
      </c>
      <c r="G89" s="184"/>
      <c r="H89" s="38">
        <f>補助実績額算出シート!L121</f>
        <v>0</v>
      </c>
      <c r="J89" s="184"/>
      <c r="K89" s="35">
        <f>補助実績額算出シート!P121</f>
        <v>0</v>
      </c>
      <c r="M89" s="184"/>
      <c r="N89" s="40">
        <f>補助実績額算出シート!T121</f>
        <v>0</v>
      </c>
      <c r="P89" s="184"/>
      <c r="Q89" s="38">
        <f>補助実績額算出シート!X121</f>
        <v>0</v>
      </c>
    </row>
    <row r="90" spans="1:17">
      <c r="A90" s="184" t="str">
        <f>補助実績額算出シート!C122</f>
        <v>情報端末③</v>
      </c>
      <c r="B90" s="35">
        <f>補助実績額算出シート!D122</f>
        <v>0</v>
      </c>
      <c r="D90" s="184" t="str">
        <f>補助実績額算出シート!G122</f>
        <v>情報端末③</v>
      </c>
      <c r="E90" s="34">
        <f>補助実績額算出シート!H122</f>
        <v>0</v>
      </c>
      <c r="G90" s="184" t="str">
        <f>補助実績額算出シート!K122</f>
        <v>情報端末③</v>
      </c>
      <c r="H90" s="38">
        <f>補助実績額算出シート!L122</f>
        <v>0</v>
      </c>
      <c r="J90" s="184" t="str">
        <f>補助実績額算出シート!O122</f>
        <v>情報端末③</v>
      </c>
      <c r="K90" s="35">
        <f>補助実績額算出シート!P122</f>
        <v>0</v>
      </c>
      <c r="M90" s="184" t="str">
        <f>補助実績額算出シート!S122</f>
        <v>情報端末③</v>
      </c>
      <c r="N90" s="40">
        <f>補助実績額算出シート!T122</f>
        <v>0</v>
      </c>
      <c r="P90" s="184" t="str">
        <f>補助実績額算出シート!W122</f>
        <v>情報端末③</v>
      </c>
      <c r="Q90" s="38">
        <f>補助実績額算出シート!X122</f>
        <v>0</v>
      </c>
    </row>
    <row r="91" spans="1:17">
      <c r="A91" s="184"/>
      <c r="B91" s="35">
        <f>IF(補助実績額算出シート!D123*0.75&gt;100000,133334,補助実績額算出シート!D123)</f>
        <v>0</v>
      </c>
      <c r="D91" s="184"/>
      <c r="E91" s="34">
        <f>IF(補助実績額算出シート!H123*0.75&gt;100000,133334,補助実績額算出シート!H123)</f>
        <v>0</v>
      </c>
      <c r="G91" s="184"/>
      <c r="H91" s="38">
        <f>IF(補助実績額算出シート!L123*0.75&gt;100000,133334,補助実績額算出シート!L123)</f>
        <v>0</v>
      </c>
      <c r="J91" s="184"/>
      <c r="K91" s="35">
        <f>IF(補助実績額算出シート!P123*0.75&gt;100000,133334,補助実績額算出シート!P123)</f>
        <v>0</v>
      </c>
      <c r="M91" s="184"/>
      <c r="N91" s="40">
        <f>IF(補助実績額算出シート!T123*0.75&gt;100000,133334,補助実績額算出シート!T123)</f>
        <v>0</v>
      </c>
      <c r="P91" s="184"/>
      <c r="Q91" s="38">
        <f>IF(補助実績額算出シート!X123*0.75&gt;100000,133334,補助実績額算出シート!X123)</f>
        <v>0</v>
      </c>
    </row>
    <row r="92" spans="1:17">
      <c r="A92" s="184"/>
      <c r="B92" s="35">
        <f>補助実績額算出シート!D124</f>
        <v>0</v>
      </c>
      <c r="D92" s="184"/>
      <c r="E92" s="34">
        <f>補助実績額算出シート!H124</f>
        <v>0</v>
      </c>
      <c r="G92" s="184"/>
      <c r="H92" s="38">
        <f>補助実績額算出シート!L124</f>
        <v>0</v>
      </c>
      <c r="J92" s="184"/>
      <c r="K92" s="35">
        <f>補助実績額算出シート!P124</f>
        <v>0</v>
      </c>
      <c r="M92" s="184"/>
      <c r="N92" s="40">
        <f>補助実績額算出シート!T124</f>
        <v>0</v>
      </c>
      <c r="P92" s="184"/>
      <c r="Q92" s="38">
        <f>補助実績額算出シート!X124</f>
        <v>0</v>
      </c>
    </row>
    <row r="93" spans="1:17">
      <c r="A93" s="184" t="str">
        <f>補助実績額算出シート!C125</f>
        <v>情報端末④</v>
      </c>
      <c r="B93" s="35">
        <f>補助実績額算出シート!D125</f>
        <v>0</v>
      </c>
      <c r="D93" s="184" t="str">
        <f>補助実績額算出シート!G125</f>
        <v>情報端末④</v>
      </c>
      <c r="E93" s="34">
        <f>補助実績額算出シート!H125</f>
        <v>0</v>
      </c>
      <c r="G93" s="184" t="str">
        <f>補助実績額算出シート!K125</f>
        <v>情報端末④</v>
      </c>
      <c r="H93" s="38">
        <f>補助実績額算出シート!L125</f>
        <v>0</v>
      </c>
      <c r="J93" s="184" t="str">
        <f>補助実績額算出シート!O125</f>
        <v>情報端末④</v>
      </c>
      <c r="K93" s="35">
        <f>補助実績額算出シート!P125</f>
        <v>0</v>
      </c>
      <c r="M93" s="184" t="str">
        <f>補助実績額算出シート!S125</f>
        <v>情報端末④</v>
      </c>
      <c r="N93" s="40">
        <f>補助実績額算出シート!T125</f>
        <v>0</v>
      </c>
      <c r="P93" s="184" t="str">
        <f>補助実績額算出シート!W125</f>
        <v>情報端末④</v>
      </c>
      <c r="Q93" s="38">
        <f>補助実績額算出シート!X125</f>
        <v>0</v>
      </c>
    </row>
    <row r="94" spans="1:17">
      <c r="A94" s="184"/>
      <c r="B94" s="35">
        <f>IF(補助実績額算出シート!D126*0.75&gt;100000,133334,補助実績額算出シート!D126)</f>
        <v>0</v>
      </c>
      <c r="D94" s="184"/>
      <c r="E94" s="34">
        <f>IF(補助実績額算出シート!H126*0.75&gt;100000,133334,補助実績額算出シート!H126)</f>
        <v>0</v>
      </c>
      <c r="G94" s="184"/>
      <c r="H94" s="38">
        <f>IF(補助実績額算出シート!L126*0.75&gt;100000,133334,補助実績額算出シート!L126)</f>
        <v>0</v>
      </c>
      <c r="J94" s="184"/>
      <c r="K94" s="35">
        <f>IF(補助実績額算出シート!P126*0.75&gt;100000,133334,補助実績額算出シート!P126)</f>
        <v>0</v>
      </c>
      <c r="M94" s="184"/>
      <c r="N94" s="40">
        <f>IF(補助実績額算出シート!T126*0.75&gt;100000,133334,補助実績額算出シート!T126)</f>
        <v>0</v>
      </c>
      <c r="P94" s="184"/>
      <c r="Q94" s="38">
        <f>IF(補助実績額算出シート!X126*0.75&gt;100000,133334,補助実績額算出シート!X126)</f>
        <v>0</v>
      </c>
    </row>
    <row r="95" spans="1:17">
      <c r="A95" s="184"/>
      <c r="B95" s="35">
        <f>補助実績額算出シート!D127</f>
        <v>0</v>
      </c>
      <c r="D95" s="184"/>
      <c r="E95" s="34">
        <f>補助実績額算出シート!H127</f>
        <v>0</v>
      </c>
      <c r="G95" s="184"/>
      <c r="H95" s="38">
        <f>補助実績額算出シート!L127</f>
        <v>0</v>
      </c>
      <c r="J95" s="184"/>
      <c r="K95" s="35">
        <f>補助実績額算出シート!P127</f>
        <v>0</v>
      </c>
      <c r="M95" s="184"/>
      <c r="N95" s="40">
        <f>補助実績額算出シート!T127</f>
        <v>0</v>
      </c>
      <c r="P95" s="184"/>
      <c r="Q95" s="38">
        <f>補助実績額算出シート!X127</f>
        <v>0</v>
      </c>
    </row>
    <row r="96" spans="1:17">
      <c r="A96" s="36" t="str">
        <f>補助実績額算出シート!C128</f>
        <v>合計額</v>
      </c>
      <c r="B96" s="34">
        <f>B85*B86+B88*B89+B91*B92+B94*B95</f>
        <v>0</v>
      </c>
      <c r="D96" s="37" t="str">
        <f>補助実績額算出シート!G128</f>
        <v>合計額</v>
      </c>
      <c r="E96" s="34">
        <f>E85*E86+E88*E89+E91*E92+E94*E95</f>
        <v>0</v>
      </c>
      <c r="G96" s="37" t="str">
        <f>補助実績額算出シート!K128</f>
        <v>合計額</v>
      </c>
      <c r="H96" s="34">
        <f>H85*H86+H88*H89+H91*H92+H94*H95</f>
        <v>0</v>
      </c>
      <c r="J96" s="36" t="str">
        <f>補助実績額算出シート!O128</f>
        <v>合計額</v>
      </c>
      <c r="K96" s="34">
        <f>K85*K86+K88*K89+K91*K92+K94*K95</f>
        <v>0</v>
      </c>
      <c r="M96" s="36" t="str">
        <f>補助実績額算出シート!S128</f>
        <v>合計額</v>
      </c>
      <c r="N96" s="34">
        <f>N85*N86+N88*N89+N91*N92+N94*N95</f>
        <v>0</v>
      </c>
      <c r="P96" s="36" t="str">
        <f>補助実績額算出シート!W128</f>
        <v>合計額</v>
      </c>
      <c r="Q96" s="34">
        <f>Q85*Q86+Q88*Q89+Q91*Q92+Q94*Q95</f>
        <v>0</v>
      </c>
    </row>
    <row r="97" spans="1:17">
      <c r="A97" s="100" t="s">
        <v>232</v>
      </c>
      <c r="B97" s="34">
        <f>B78*B79+B96+B81-B82</f>
        <v>0</v>
      </c>
      <c r="D97" s="100" t="s">
        <v>233</v>
      </c>
      <c r="E97" s="34">
        <f>E78*E79+E96+E81-E82</f>
        <v>0</v>
      </c>
      <c r="G97" s="100" t="s">
        <v>234</v>
      </c>
      <c r="H97" s="34">
        <f>H78*H79+H96+H81-H82</f>
        <v>0</v>
      </c>
      <c r="J97" s="100" t="s">
        <v>235</v>
      </c>
      <c r="K97" s="34">
        <f>K78*K79+K96+K81-K82</f>
        <v>0</v>
      </c>
      <c r="M97" s="100" t="s">
        <v>236</v>
      </c>
      <c r="N97" s="34">
        <f>N78*N79+N96+N81-N82</f>
        <v>0</v>
      </c>
      <c r="P97" s="100" t="s">
        <v>237</v>
      </c>
      <c r="Q97" s="34">
        <f>Q78*Q79+Q96+Q81-Q82</f>
        <v>0</v>
      </c>
    </row>
    <row r="99" spans="1:17">
      <c r="A99" s="33" t="s">
        <v>238</v>
      </c>
      <c r="B99" s="34">
        <f>SUM(B97+E97+H97+K97+N97+Q97)</f>
        <v>0</v>
      </c>
    </row>
    <row r="100" spans="1:17">
      <c r="A100" s="33" t="s">
        <v>239</v>
      </c>
      <c r="B100" s="34">
        <f>IF(B2="D.パッケージ",B3,0)</f>
        <v>0</v>
      </c>
    </row>
    <row r="101" spans="1:17">
      <c r="A101" s="33" t="s">
        <v>240</v>
      </c>
      <c r="B101" s="34">
        <f>SUM(B99:B100)</f>
        <v>0</v>
      </c>
    </row>
  </sheetData>
  <mergeCells count="95">
    <mergeCell ref="P93:P95"/>
    <mergeCell ref="A93:A95"/>
    <mergeCell ref="D93:D95"/>
    <mergeCell ref="G93:G95"/>
    <mergeCell ref="J93:J95"/>
    <mergeCell ref="M93:M95"/>
    <mergeCell ref="P87:P89"/>
    <mergeCell ref="A90:A92"/>
    <mergeCell ref="D90:D92"/>
    <mergeCell ref="G90:G92"/>
    <mergeCell ref="J90:J92"/>
    <mergeCell ref="M90:M92"/>
    <mergeCell ref="P90:P92"/>
    <mergeCell ref="A87:A89"/>
    <mergeCell ref="D87:D89"/>
    <mergeCell ref="G87:G89"/>
    <mergeCell ref="J87:J89"/>
    <mergeCell ref="M87:M89"/>
    <mergeCell ref="M77:N77"/>
    <mergeCell ref="P77:Q77"/>
    <mergeCell ref="A84:A86"/>
    <mergeCell ref="D84:D86"/>
    <mergeCell ref="G84:G86"/>
    <mergeCell ref="J84:J86"/>
    <mergeCell ref="M84:M86"/>
    <mergeCell ref="P84:P86"/>
    <mergeCell ref="A69:A71"/>
    <mergeCell ref="A77:B77"/>
    <mergeCell ref="D77:E77"/>
    <mergeCell ref="G77:H77"/>
    <mergeCell ref="J77:K77"/>
    <mergeCell ref="P48:P50"/>
    <mergeCell ref="A55:B55"/>
    <mergeCell ref="A60:A62"/>
    <mergeCell ref="A63:A65"/>
    <mergeCell ref="A66:A68"/>
    <mergeCell ref="A48:A50"/>
    <mergeCell ref="D48:D50"/>
    <mergeCell ref="G48:G50"/>
    <mergeCell ref="J48:J50"/>
    <mergeCell ref="M48:M50"/>
    <mergeCell ref="P42:P44"/>
    <mergeCell ref="A45:A47"/>
    <mergeCell ref="D45:D47"/>
    <mergeCell ref="G45:G47"/>
    <mergeCell ref="J45:J47"/>
    <mergeCell ref="M45:M47"/>
    <mergeCell ref="P45:P47"/>
    <mergeCell ref="A42:A44"/>
    <mergeCell ref="D42:D44"/>
    <mergeCell ref="G42:G44"/>
    <mergeCell ref="J42:J44"/>
    <mergeCell ref="M42:M44"/>
    <mergeCell ref="P32:Q32"/>
    <mergeCell ref="A39:A41"/>
    <mergeCell ref="D39:D41"/>
    <mergeCell ref="G39:G41"/>
    <mergeCell ref="J39:J41"/>
    <mergeCell ref="M39:M41"/>
    <mergeCell ref="P39:P41"/>
    <mergeCell ref="A32:B32"/>
    <mergeCell ref="D32:E32"/>
    <mergeCell ref="G32:H32"/>
    <mergeCell ref="J32:K32"/>
    <mergeCell ref="M32:N32"/>
    <mergeCell ref="J6:K6"/>
    <mergeCell ref="A13:A15"/>
    <mergeCell ref="A16:A18"/>
    <mergeCell ref="A19:A21"/>
    <mergeCell ref="A22:A24"/>
    <mergeCell ref="A6:B6"/>
    <mergeCell ref="D6:E6"/>
    <mergeCell ref="D13:D15"/>
    <mergeCell ref="D16:D18"/>
    <mergeCell ref="D19:D21"/>
    <mergeCell ref="D22:D24"/>
    <mergeCell ref="G6:H6"/>
    <mergeCell ref="G13:G15"/>
    <mergeCell ref="G16:G18"/>
    <mergeCell ref="G19:G21"/>
    <mergeCell ref="G22:G24"/>
    <mergeCell ref="J13:J15"/>
    <mergeCell ref="J16:J18"/>
    <mergeCell ref="J19:J21"/>
    <mergeCell ref="J22:J24"/>
    <mergeCell ref="M13:M15"/>
    <mergeCell ref="M16:M18"/>
    <mergeCell ref="M19:M21"/>
    <mergeCell ref="M22:M24"/>
    <mergeCell ref="P13:P15"/>
    <mergeCell ref="P16:P18"/>
    <mergeCell ref="P19:P21"/>
    <mergeCell ref="P22:P24"/>
    <mergeCell ref="M6:N6"/>
    <mergeCell ref="P6:Q6"/>
  </mergeCells>
  <phoneticPr fontId="1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32"/>
  <sheetViews>
    <sheetView view="pageBreakPreview" zoomScale="145" zoomScaleNormal="100" zoomScaleSheetLayoutView="145" workbookViewId="0">
      <selection activeCell="A2" sqref="A2:K2"/>
    </sheetView>
  </sheetViews>
  <sheetFormatPr defaultRowHeight="13.5"/>
  <cols>
    <col min="1" max="1" width="41.625" style="2" customWidth="1"/>
    <col min="2" max="2" width="35.375" style="8" bestFit="1" customWidth="1"/>
    <col min="3" max="16384" width="9" style="1"/>
  </cols>
  <sheetData>
    <row r="1" spans="1:2">
      <c r="A1" s="9" t="s">
        <v>159</v>
      </c>
      <c r="B1" s="10" t="s">
        <v>29</v>
      </c>
    </row>
    <row r="2" spans="1:2">
      <c r="A2" s="11" t="s">
        <v>0</v>
      </c>
      <c r="B2" s="10" t="s">
        <v>162</v>
      </c>
    </row>
    <row r="3" spans="1:2">
      <c r="A3" s="11" t="s">
        <v>1</v>
      </c>
      <c r="B3" s="10" t="s">
        <v>161</v>
      </c>
    </row>
    <row r="4" spans="1:2">
      <c r="A4" s="11" t="s">
        <v>2</v>
      </c>
      <c r="B4" s="10" t="s">
        <v>161</v>
      </c>
    </row>
    <row r="5" spans="1:2">
      <c r="A5" s="11" t="s">
        <v>3</v>
      </c>
      <c r="B5" s="10" t="s">
        <v>161</v>
      </c>
    </row>
    <row r="6" spans="1:2">
      <c r="A6" s="11" t="s">
        <v>4</v>
      </c>
      <c r="B6" s="10" t="s">
        <v>161</v>
      </c>
    </row>
    <row r="7" spans="1:2">
      <c r="A7" s="11" t="s">
        <v>5</v>
      </c>
      <c r="B7" s="10" t="s">
        <v>161</v>
      </c>
    </row>
    <row r="8" spans="1:2">
      <c r="A8" s="11" t="s">
        <v>6</v>
      </c>
      <c r="B8" s="10" t="s">
        <v>161</v>
      </c>
    </row>
    <row r="9" spans="1:2">
      <c r="A9" s="12" t="s">
        <v>7</v>
      </c>
      <c r="B9" s="10" t="s">
        <v>160</v>
      </c>
    </row>
    <row r="10" spans="1:2">
      <c r="A10" s="12" t="s">
        <v>8</v>
      </c>
      <c r="B10" s="10" t="s">
        <v>160</v>
      </c>
    </row>
    <row r="11" spans="1:2">
      <c r="A11" s="11" t="s">
        <v>9</v>
      </c>
      <c r="B11" s="10" t="s">
        <v>161</v>
      </c>
    </row>
    <row r="12" spans="1:2">
      <c r="A12" s="11" t="s">
        <v>10</v>
      </c>
      <c r="B12" s="10" t="s">
        <v>161</v>
      </c>
    </row>
    <row r="13" spans="1:2">
      <c r="A13" s="11" t="s">
        <v>11</v>
      </c>
      <c r="B13" s="10" t="s">
        <v>161</v>
      </c>
    </row>
    <row r="14" spans="1:2">
      <c r="A14" s="11" t="s">
        <v>12</v>
      </c>
      <c r="B14" s="10" t="s">
        <v>161</v>
      </c>
    </row>
    <row r="15" spans="1:2">
      <c r="A15" s="11" t="s">
        <v>13</v>
      </c>
      <c r="B15" s="10" t="s">
        <v>161</v>
      </c>
    </row>
    <row r="16" spans="1:2">
      <c r="A16" s="12" t="s">
        <v>14</v>
      </c>
      <c r="B16" s="10" t="s">
        <v>160</v>
      </c>
    </row>
    <row r="17" spans="1:2">
      <c r="A17" s="12" t="s">
        <v>15</v>
      </c>
      <c r="B17" s="10" t="s">
        <v>160</v>
      </c>
    </row>
    <row r="18" spans="1:2">
      <c r="A18" s="12" t="s">
        <v>16</v>
      </c>
      <c r="B18" s="10" t="s">
        <v>160</v>
      </c>
    </row>
    <row r="19" spans="1:2">
      <c r="A19" s="13" t="s">
        <v>17</v>
      </c>
      <c r="B19" s="10" t="s">
        <v>160</v>
      </c>
    </row>
    <row r="20" spans="1:2">
      <c r="A20" s="12" t="s">
        <v>18</v>
      </c>
      <c r="B20" s="10" t="s">
        <v>160</v>
      </c>
    </row>
    <row r="21" spans="1:2">
      <c r="A21" s="12" t="s">
        <v>19</v>
      </c>
      <c r="B21" s="10" t="s">
        <v>160</v>
      </c>
    </row>
    <row r="22" spans="1:2">
      <c r="A22" s="12" t="s">
        <v>20</v>
      </c>
      <c r="B22" s="10" t="s">
        <v>160</v>
      </c>
    </row>
    <row r="23" spans="1:2">
      <c r="A23" s="12" t="s">
        <v>21</v>
      </c>
      <c r="B23" s="10" t="s">
        <v>160</v>
      </c>
    </row>
    <row r="24" spans="1:2">
      <c r="A24" s="11" t="s">
        <v>22</v>
      </c>
      <c r="B24" s="10" t="s">
        <v>161</v>
      </c>
    </row>
    <row r="25" spans="1:2">
      <c r="A25" s="11" t="s">
        <v>23</v>
      </c>
      <c r="B25" s="10" t="s">
        <v>161</v>
      </c>
    </row>
    <row r="26" spans="1:2">
      <c r="A26" s="12" t="s">
        <v>24</v>
      </c>
      <c r="B26" s="10" t="s">
        <v>160</v>
      </c>
    </row>
    <row r="27" spans="1:2">
      <c r="A27" s="12" t="s">
        <v>25</v>
      </c>
      <c r="B27" s="10" t="s">
        <v>160</v>
      </c>
    </row>
    <row r="28" spans="1:2">
      <c r="A28" s="12" t="s">
        <v>26</v>
      </c>
      <c r="B28" s="10" t="s">
        <v>160</v>
      </c>
    </row>
    <row r="29" spans="1:2">
      <c r="A29" s="11" t="s">
        <v>27</v>
      </c>
      <c r="B29" s="10" t="s">
        <v>161</v>
      </c>
    </row>
    <row r="30" spans="1:2">
      <c r="A30" s="14" t="s">
        <v>28</v>
      </c>
      <c r="B30" s="10" t="s">
        <v>160</v>
      </c>
    </row>
    <row r="32" spans="1:2">
      <c r="A32" s="3" t="s">
        <v>29</v>
      </c>
      <c r="B32" s="7"/>
    </row>
  </sheetData>
  <phoneticPr fontId="1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48"/>
  <sheetViews>
    <sheetView workbookViewId="0">
      <selection activeCell="A2" sqref="A2:K2"/>
    </sheetView>
  </sheetViews>
  <sheetFormatPr defaultRowHeight="13.5"/>
  <cols>
    <col min="1" max="1" width="13.125" style="6" customWidth="1"/>
    <col min="2" max="2" width="9" style="5"/>
    <col min="3" max="3" width="53.625" style="5" customWidth="1"/>
    <col min="4" max="4" width="9.25" style="5" bestFit="1" customWidth="1"/>
    <col min="5" max="5" width="12.375" style="5" bestFit="1" customWidth="1"/>
    <col min="6" max="16384" width="9" style="5"/>
  </cols>
  <sheetData>
    <row r="1" spans="1:14">
      <c r="A1" s="4" t="s">
        <v>31</v>
      </c>
      <c r="B1" s="5" t="s">
        <v>32</v>
      </c>
      <c r="C1" s="4" t="s">
        <v>30</v>
      </c>
      <c r="D1" s="5" t="s">
        <v>33</v>
      </c>
      <c r="E1" s="5" t="s">
        <v>34</v>
      </c>
      <c r="F1" s="5" t="s">
        <v>141</v>
      </c>
      <c r="G1" s="5" t="s">
        <v>142</v>
      </c>
    </row>
    <row r="2" spans="1:14">
      <c r="A2" s="4" t="s">
        <v>35</v>
      </c>
      <c r="B2" s="5" t="s">
        <v>143</v>
      </c>
      <c r="C2" s="4" t="s">
        <v>36</v>
      </c>
      <c r="D2" s="4" t="s">
        <v>37</v>
      </c>
      <c r="E2" s="4" t="s">
        <v>37</v>
      </c>
      <c r="F2" s="4" t="s">
        <v>38</v>
      </c>
      <c r="G2" s="5" t="s">
        <v>39</v>
      </c>
      <c r="M2" s="5" t="s">
        <v>40</v>
      </c>
    </row>
    <row r="3" spans="1:14">
      <c r="A3" s="4" t="s">
        <v>41</v>
      </c>
      <c r="B3" s="5" t="s">
        <v>144</v>
      </c>
      <c r="C3" s="4" t="s">
        <v>42</v>
      </c>
      <c r="D3" s="4" t="s">
        <v>43</v>
      </c>
      <c r="E3" s="4" t="s">
        <v>43</v>
      </c>
      <c r="F3" s="4" t="s">
        <v>44</v>
      </c>
      <c r="G3" s="4" t="s">
        <v>45</v>
      </c>
      <c r="M3" s="5" t="s">
        <v>46</v>
      </c>
    </row>
    <row r="4" spans="1:14">
      <c r="A4" s="4" t="s">
        <v>47</v>
      </c>
      <c r="C4" s="4" t="s">
        <v>48</v>
      </c>
      <c r="D4" s="4" t="s">
        <v>49</v>
      </c>
      <c r="E4" s="4" t="s">
        <v>49</v>
      </c>
      <c r="F4" s="4" t="s">
        <v>50</v>
      </c>
      <c r="I4" s="4" t="s">
        <v>51</v>
      </c>
    </row>
    <row r="5" spans="1:14">
      <c r="A5" s="4" t="s">
        <v>52</v>
      </c>
      <c r="B5" s="5" t="s">
        <v>145</v>
      </c>
      <c r="C5" s="4" t="s">
        <v>53</v>
      </c>
      <c r="D5" s="4" t="s">
        <v>146</v>
      </c>
      <c r="E5" s="4" t="s">
        <v>54</v>
      </c>
      <c r="F5" s="4"/>
      <c r="I5" s="5" t="s">
        <v>51</v>
      </c>
    </row>
    <row r="6" spans="1:14">
      <c r="A6" s="4" t="s">
        <v>55</v>
      </c>
      <c r="B6" s="5" t="s">
        <v>143</v>
      </c>
      <c r="C6" s="4" t="s">
        <v>56</v>
      </c>
      <c r="E6" s="4" t="s">
        <v>57</v>
      </c>
      <c r="G6" s="4" t="s">
        <v>58</v>
      </c>
      <c r="N6" s="5" t="s">
        <v>147</v>
      </c>
    </row>
    <row r="7" spans="1:14">
      <c r="A7" s="4" t="s">
        <v>59</v>
      </c>
      <c r="B7" s="5" t="s">
        <v>148</v>
      </c>
      <c r="C7" s="4" t="s">
        <v>60</v>
      </c>
      <c r="E7" s="4" t="s">
        <v>61</v>
      </c>
      <c r="G7" s="4" t="s">
        <v>62</v>
      </c>
      <c r="N7" s="5" t="s">
        <v>149</v>
      </c>
    </row>
    <row r="8" spans="1:14">
      <c r="A8" s="4" t="s">
        <v>63</v>
      </c>
      <c r="C8" s="4" t="s">
        <v>64</v>
      </c>
      <c r="E8" s="4" t="s">
        <v>65</v>
      </c>
      <c r="N8" s="5" t="s">
        <v>150</v>
      </c>
    </row>
    <row r="9" spans="1:14">
      <c r="A9" s="4" t="s">
        <v>66</v>
      </c>
      <c r="C9" s="4" t="s">
        <v>67</v>
      </c>
      <c r="E9" s="4" t="s">
        <v>68</v>
      </c>
      <c r="G9" s="5" t="s">
        <v>69</v>
      </c>
      <c r="N9" s="5" t="s">
        <v>151</v>
      </c>
    </row>
    <row r="10" spans="1:14">
      <c r="A10" s="4" t="s">
        <v>70</v>
      </c>
      <c r="C10" s="4" t="s">
        <v>71</v>
      </c>
      <c r="E10" s="4" t="s">
        <v>72</v>
      </c>
      <c r="G10" s="5" t="s">
        <v>73</v>
      </c>
      <c r="N10" s="5" t="s">
        <v>152</v>
      </c>
    </row>
    <row r="11" spans="1:14">
      <c r="A11" s="4" t="s">
        <v>74</v>
      </c>
      <c r="C11" s="4" t="s">
        <v>75</v>
      </c>
      <c r="E11" s="4" t="s">
        <v>76</v>
      </c>
      <c r="G11" s="5" t="s">
        <v>77</v>
      </c>
      <c r="N11" s="5" t="s">
        <v>153</v>
      </c>
    </row>
    <row r="12" spans="1:14">
      <c r="A12" s="4" t="s">
        <v>78</v>
      </c>
      <c r="C12" s="4" t="s">
        <v>79</v>
      </c>
      <c r="E12" s="4" t="s">
        <v>80</v>
      </c>
      <c r="N12" s="5" t="s">
        <v>154</v>
      </c>
    </row>
    <row r="13" spans="1:14">
      <c r="A13" s="4" t="s">
        <v>81</v>
      </c>
      <c r="C13" s="4" t="s">
        <v>82</v>
      </c>
      <c r="N13" s="5" t="s">
        <v>155</v>
      </c>
    </row>
    <row r="14" spans="1:14">
      <c r="A14" s="4" t="s">
        <v>83</v>
      </c>
      <c r="C14" s="4" t="s">
        <v>84</v>
      </c>
      <c r="N14" s="5" t="s">
        <v>156</v>
      </c>
    </row>
    <row r="15" spans="1:14">
      <c r="A15" s="4" t="s">
        <v>85</v>
      </c>
      <c r="C15" s="4" t="s">
        <v>86</v>
      </c>
      <c r="N15" s="5" t="s">
        <v>157</v>
      </c>
    </row>
    <row r="16" spans="1:14">
      <c r="A16" s="4" t="s">
        <v>87</v>
      </c>
      <c r="C16" s="4" t="s">
        <v>88</v>
      </c>
      <c r="N16" s="5" t="s">
        <v>158</v>
      </c>
    </row>
    <row r="17" spans="1:3">
      <c r="A17" s="4" t="s">
        <v>89</v>
      </c>
      <c r="C17" s="4" t="s">
        <v>90</v>
      </c>
    </row>
    <row r="18" spans="1:3">
      <c r="A18" s="4" t="s">
        <v>91</v>
      </c>
      <c r="C18" s="4" t="s">
        <v>92</v>
      </c>
    </row>
    <row r="19" spans="1:3">
      <c r="A19" s="4" t="s">
        <v>93</v>
      </c>
      <c r="C19" s="4" t="s">
        <v>94</v>
      </c>
    </row>
    <row r="20" spans="1:3">
      <c r="A20" s="4" t="s">
        <v>95</v>
      </c>
      <c r="C20" s="4" t="s">
        <v>96</v>
      </c>
    </row>
    <row r="21" spans="1:3">
      <c r="A21" s="4" t="s">
        <v>97</v>
      </c>
      <c r="C21" s="4" t="s">
        <v>98</v>
      </c>
    </row>
    <row r="22" spans="1:3">
      <c r="A22" s="4" t="s">
        <v>99</v>
      </c>
      <c r="C22" s="4" t="s">
        <v>100</v>
      </c>
    </row>
    <row r="23" spans="1:3">
      <c r="A23" s="4" t="s">
        <v>101</v>
      </c>
      <c r="C23" s="4" t="s">
        <v>102</v>
      </c>
    </row>
    <row r="24" spans="1:3">
      <c r="A24" s="4" t="s">
        <v>103</v>
      </c>
      <c r="C24" s="4" t="s">
        <v>104</v>
      </c>
    </row>
    <row r="25" spans="1:3">
      <c r="A25" s="4" t="s">
        <v>105</v>
      </c>
      <c r="C25" s="4" t="s">
        <v>106</v>
      </c>
    </row>
    <row r="26" spans="1:3">
      <c r="A26" s="4" t="s">
        <v>107</v>
      </c>
      <c r="C26" s="4" t="s">
        <v>108</v>
      </c>
    </row>
    <row r="27" spans="1:3">
      <c r="A27" s="4" t="s">
        <v>109</v>
      </c>
      <c r="C27" s="4" t="s">
        <v>110</v>
      </c>
    </row>
    <row r="28" spans="1:3">
      <c r="A28" s="4" t="s">
        <v>111</v>
      </c>
      <c r="C28" s="4" t="s">
        <v>112</v>
      </c>
    </row>
    <row r="29" spans="1:3">
      <c r="A29" s="4" t="s">
        <v>113</v>
      </c>
      <c r="C29" s="4" t="s">
        <v>114</v>
      </c>
    </row>
    <row r="30" spans="1:3">
      <c r="A30" s="4" t="s">
        <v>115</v>
      </c>
      <c r="C30" s="4" t="s">
        <v>116</v>
      </c>
    </row>
    <row r="31" spans="1:3">
      <c r="A31" s="4" t="s">
        <v>117</v>
      </c>
      <c r="C31" s="4" t="s">
        <v>118</v>
      </c>
    </row>
    <row r="32" spans="1:3">
      <c r="A32" s="4" t="s">
        <v>119</v>
      </c>
      <c r="C32" s="4" t="s">
        <v>120</v>
      </c>
    </row>
    <row r="33" spans="1:3">
      <c r="A33" s="4" t="s">
        <v>121</v>
      </c>
      <c r="C33" s="4" t="s">
        <v>122</v>
      </c>
    </row>
    <row r="34" spans="1:3">
      <c r="A34" s="4" t="s">
        <v>123</v>
      </c>
      <c r="C34" s="4" t="s">
        <v>124</v>
      </c>
    </row>
    <row r="35" spans="1:3">
      <c r="A35" s="4" t="s">
        <v>125</v>
      </c>
      <c r="C35" s="4" t="s">
        <v>126</v>
      </c>
    </row>
    <row r="36" spans="1:3">
      <c r="A36" s="4" t="s">
        <v>127</v>
      </c>
      <c r="C36" s="4" t="s">
        <v>128</v>
      </c>
    </row>
    <row r="37" spans="1:3">
      <c r="A37" s="4" t="s">
        <v>129</v>
      </c>
    </row>
    <row r="38" spans="1:3">
      <c r="A38" s="4" t="s">
        <v>130</v>
      </c>
    </row>
    <row r="39" spans="1:3">
      <c r="A39" s="4" t="s">
        <v>131</v>
      </c>
    </row>
    <row r="40" spans="1:3">
      <c r="A40" s="4" t="s">
        <v>132</v>
      </c>
    </row>
    <row r="41" spans="1:3">
      <c r="A41" s="4" t="s">
        <v>133</v>
      </c>
    </row>
    <row r="42" spans="1:3">
      <c r="A42" s="4" t="s">
        <v>134</v>
      </c>
    </row>
    <row r="43" spans="1:3">
      <c r="A43" s="4" t="s">
        <v>135</v>
      </c>
    </row>
    <row r="44" spans="1:3">
      <c r="A44" s="4" t="s">
        <v>136</v>
      </c>
    </row>
    <row r="45" spans="1:3">
      <c r="A45" s="4" t="s">
        <v>137</v>
      </c>
    </row>
    <row r="46" spans="1:3">
      <c r="A46" s="4" t="s">
        <v>138</v>
      </c>
    </row>
    <row r="47" spans="1:3">
      <c r="A47" s="4" t="s">
        <v>139</v>
      </c>
    </row>
    <row r="48" spans="1:3">
      <c r="A48" s="4" t="s">
        <v>140</v>
      </c>
    </row>
  </sheetData>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補助実績額算出シート</vt:lpstr>
      <vt:lpstr>補助金額計算シート（非表示）</vt:lpstr>
      <vt:lpstr>（非表示シート）サービス一覧</vt:lpstr>
      <vt:lpstr>（非表示シート）データセット</vt:lpstr>
      <vt:lpstr>'（非表示シート）サービス一覧'!Print_Area</vt:lpstr>
      <vt:lpstr>補助実績額算出シート!Print_Area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岩見　有沙</dc:creator>
  <cp:lastModifiedBy>福岡県</cp:lastModifiedBy>
  <cp:lastPrinted>2025-06-25T03:58:01Z</cp:lastPrinted>
  <dcterms:created xsi:type="dcterms:W3CDTF">2023-06-23T00:40:38Z</dcterms:created>
  <dcterms:modified xsi:type="dcterms:W3CDTF">2025-12-16T09:01:06Z</dcterms:modified>
</cp:coreProperties>
</file>