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codeName="ThisWorkbook" defaultThemeVersion="124226"/>
  <mc:AlternateContent xmlns:mc="http://schemas.openxmlformats.org/markup-compatibility/2006">
    <mc:Choice Requires="x15">
      <x15ac:absPath xmlns:x15ac="http://schemas.microsoft.com/office/spreadsheetml/2010/11/ac" url="L:\129高齢者地域包括ケア推進課\00_一時保存フォルダ（令和８年度）\P_介護職員\P3_地域医療介護総合確保基金\P309_介護DX支援事業\05募集案内\02HP更新\"/>
    </mc:Choice>
  </mc:AlternateContent>
  <xr:revisionPtr revIDLastSave="0" documentId="13_ncr:1_{25E89B53-7A0F-4EA1-AB2F-F9B3B207C5ED}" xr6:coauthVersionLast="47" xr6:coauthVersionMax="47" xr10:uidLastSave="{00000000-0000-0000-0000-000000000000}"/>
  <workbookProtection workbookAlgorithmName="SHA-512" workbookHashValue="abFD43+rH6Pj7u4Yc6G576QVy91CyF8wqir40azDl2llVTBeRU2CjURwBkS54RM39DZdcAsa3bgG7n8WX49fcw==" workbookSaltValue="9WZnr/2aNJQb8bZm7lPz1w==" workbookSpinCount="100000" lockStructure="1"/>
  <bookViews>
    <workbookView xWindow="-28920" yWindow="-4785" windowWidth="29040" windowHeight="15840" xr2:uid="{BB75365A-7016-4E7E-8A13-3336A8B3BD28}"/>
  </bookViews>
  <sheets>
    <sheet name="補助対象経費算出シート" sheetId="41" r:id="rId1"/>
    <sheet name="入力規則用シート" sheetId="43" state="hidden" r:id="rId2"/>
    <sheet name="（非表示シート）データセット" sheetId="37" state="hidden" r:id="rId3"/>
    <sheet name="補助金額計算シート（非表示）" sheetId="42" state="hidden" r:id="rId4"/>
    <sheet name="（非表示シート）サービス一覧" sheetId="32" state="hidden" r:id="rId5"/>
  </sheets>
  <definedNames>
    <definedName name="_Key1" localSheetId="4" hidden="1">#REF!</definedName>
    <definedName name="_Key1" localSheetId="0" hidden="1">#REF!</definedName>
    <definedName name="_Key1" hidden="1">#REF!</definedName>
    <definedName name="_Key2" localSheetId="4" hidden="1">#REF!</definedName>
    <definedName name="_Key2" localSheetId="0" hidden="1">#REF!</definedName>
    <definedName name="_Key2" hidden="1">#REF!</definedName>
    <definedName name="_Order1" hidden="1">255</definedName>
    <definedName name="_Order2" hidden="1">255</definedName>
    <definedName name="_Sort" localSheetId="4" hidden="1">#REF!</definedName>
    <definedName name="_Sort" localSheetId="0" hidden="1">#REF!</definedName>
    <definedName name="_Sort" hidden="1">#REF!</definedName>
    <definedName name="a" localSheetId="4" hidden="1">#REF!</definedName>
    <definedName name="a" localSheetId="0" hidden="1">#REF!</definedName>
    <definedName name="a" hidden="1">#REF!</definedName>
    <definedName name="_xlnm.Print_Area" localSheetId="4">'（非表示シート）サービス一覧'!$A$1:$B$32</definedName>
    <definedName name="_xlnm.Print_Area" localSheetId="0">補助対象経費算出シート!$A$1:$Y$144</definedName>
    <definedName name="計画" localSheetId="4" hidden="1">#REF!</definedName>
    <definedName name="計画" localSheetId="0" hidden="1">#REF!</definedName>
    <definedName name="計画"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5" i="41" l="1"/>
  <c r="E87" i="42" l="1"/>
  <c r="H128" i="41"/>
  <c r="X57" i="41"/>
  <c r="T57" i="41"/>
  <c r="P57" i="41"/>
  <c r="L57" i="41"/>
  <c r="H57" i="41"/>
  <c r="D57" i="41"/>
  <c r="E34" i="42"/>
  <c r="W123" i="41" l="1"/>
  <c r="S123" i="41"/>
  <c r="O123" i="41"/>
  <c r="K123" i="41"/>
  <c r="G123" i="41"/>
  <c r="G124" i="41"/>
  <c r="W17" i="41"/>
  <c r="S17" i="41"/>
  <c r="O17" i="41"/>
  <c r="K17" i="41"/>
  <c r="G17" i="41"/>
  <c r="B86" i="42"/>
  <c r="A86" i="42"/>
  <c r="D128" i="41"/>
  <c r="B90" i="42" s="1"/>
  <c r="B104" i="42" s="1"/>
  <c r="F122" i="41"/>
  <c r="K124" i="41"/>
  <c r="O124" i="41"/>
  <c r="S124" i="41"/>
  <c r="W124" i="41"/>
  <c r="D94" i="41"/>
  <c r="B57" i="42"/>
  <c r="B56" i="42"/>
  <c r="D80" i="41"/>
  <c r="B58" i="42" s="1"/>
  <c r="H77" i="41" s="1"/>
  <c r="A57" i="42"/>
  <c r="A58" i="42"/>
  <c r="A56" i="42"/>
  <c r="B50" i="42"/>
  <c r="C52" i="42"/>
  <c r="F52" i="42"/>
  <c r="I52" i="42"/>
  <c r="L52" i="42"/>
  <c r="O52" i="42"/>
  <c r="K45" i="41"/>
  <c r="B33" i="42"/>
  <c r="B2" i="42"/>
  <c r="B80" i="42" s="1"/>
  <c r="A12" i="42"/>
  <c r="D12" i="42"/>
  <c r="G12" i="42"/>
  <c r="J12" i="42"/>
  <c r="M12" i="42"/>
  <c r="P12" i="42"/>
  <c r="A13" i="42"/>
  <c r="B13" i="42"/>
  <c r="D13" i="42"/>
  <c r="E13" i="42"/>
  <c r="G13" i="42"/>
  <c r="H13" i="42"/>
  <c r="J13" i="42"/>
  <c r="K13" i="42"/>
  <c r="M13" i="42"/>
  <c r="N13" i="42"/>
  <c r="P13" i="42"/>
  <c r="Q13" i="42"/>
  <c r="B14" i="42"/>
  <c r="E14" i="42"/>
  <c r="H14" i="42"/>
  <c r="K14" i="42"/>
  <c r="N14" i="42"/>
  <c r="Q14" i="42"/>
  <c r="B15" i="42"/>
  <c r="E15" i="42"/>
  <c r="H15" i="42"/>
  <c r="K15" i="42"/>
  <c r="N15" i="42"/>
  <c r="Q15" i="42"/>
  <c r="A16" i="42"/>
  <c r="B16" i="42"/>
  <c r="D16" i="42"/>
  <c r="E16" i="42"/>
  <c r="G16" i="42"/>
  <c r="H16" i="42"/>
  <c r="J16" i="42"/>
  <c r="K16" i="42"/>
  <c r="M16" i="42"/>
  <c r="N16" i="42"/>
  <c r="P16" i="42"/>
  <c r="Q16" i="42"/>
  <c r="B17" i="42"/>
  <c r="E17" i="42"/>
  <c r="H17" i="42"/>
  <c r="K17" i="42"/>
  <c r="N17" i="42"/>
  <c r="Q17" i="42"/>
  <c r="B18" i="42"/>
  <c r="E18" i="42"/>
  <c r="H18" i="42"/>
  <c r="K18" i="42"/>
  <c r="N18" i="42"/>
  <c r="Q18" i="42"/>
  <c r="A19" i="42"/>
  <c r="B19" i="42"/>
  <c r="D19" i="42"/>
  <c r="E19" i="42"/>
  <c r="G19" i="42"/>
  <c r="H19" i="42"/>
  <c r="J19" i="42"/>
  <c r="K19" i="42"/>
  <c r="M19" i="42"/>
  <c r="N19" i="42"/>
  <c r="P19" i="42"/>
  <c r="Q19" i="42"/>
  <c r="B20" i="42"/>
  <c r="E20" i="42"/>
  <c r="H20" i="42"/>
  <c r="K20" i="42"/>
  <c r="N20" i="42"/>
  <c r="Q20" i="42"/>
  <c r="B21" i="42"/>
  <c r="E21" i="42"/>
  <c r="H21" i="42"/>
  <c r="K21" i="42"/>
  <c r="N21" i="42"/>
  <c r="Q21" i="42"/>
  <c r="A22" i="42"/>
  <c r="B22" i="42"/>
  <c r="D22" i="42"/>
  <c r="E22" i="42"/>
  <c r="G22" i="42"/>
  <c r="H22" i="42"/>
  <c r="J22" i="42"/>
  <c r="K22" i="42"/>
  <c r="M22" i="42"/>
  <c r="N22" i="42"/>
  <c r="P22" i="42"/>
  <c r="Q22" i="42"/>
  <c r="B23" i="42"/>
  <c r="E23" i="42"/>
  <c r="H23" i="42"/>
  <c r="K23" i="42"/>
  <c r="N23" i="42"/>
  <c r="Q23" i="42"/>
  <c r="B24" i="42"/>
  <c r="E24" i="42"/>
  <c r="H24" i="42"/>
  <c r="K24" i="42"/>
  <c r="N24" i="42"/>
  <c r="Q24" i="42"/>
  <c r="A25" i="42"/>
  <c r="D25" i="42"/>
  <c r="G25" i="42"/>
  <c r="J25" i="42"/>
  <c r="M25" i="42"/>
  <c r="P25" i="42"/>
  <c r="A26" i="42"/>
  <c r="B26" i="42"/>
  <c r="D26" i="42"/>
  <c r="E26" i="42"/>
  <c r="G26" i="42"/>
  <c r="H26" i="42"/>
  <c r="J26" i="42"/>
  <c r="K26" i="42"/>
  <c r="M26" i="42"/>
  <c r="N26" i="42"/>
  <c r="P26" i="42"/>
  <c r="Q26" i="42"/>
  <c r="D22" i="41"/>
  <c r="B12" i="42" s="1"/>
  <c r="B64" i="42"/>
  <c r="A64" i="42"/>
  <c r="W126" i="41"/>
  <c r="S126" i="41"/>
  <c r="O126" i="41"/>
  <c r="K126" i="41"/>
  <c r="G126" i="41"/>
  <c r="N25" i="42" l="1"/>
  <c r="H25" i="42"/>
  <c r="B25" i="42"/>
  <c r="K25" i="42"/>
  <c r="Q25" i="42"/>
  <c r="E25" i="42"/>
  <c r="K8" i="42" l="1"/>
  <c r="W39" i="41"/>
  <c r="S39" i="41"/>
  <c r="O39" i="41"/>
  <c r="K39" i="41"/>
  <c r="G39" i="41"/>
  <c r="W55" i="41"/>
  <c r="S55" i="41"/>
  <c r="O55" i="41"/>
  <c r="K55" i="41"/>
  <c r="W20" i="41"/>
  <c r="S20" i="41"/>
  <c r="O20" i="41"/>
  <c r="K20" i="41"/>
  <c r="G20" i="41"/>
  <c r="W53" i="41"/>
  <c r="S53" i="41"/>
  <c r="O53" i="41"/>
  <c r="K53" i="41"/>
  <c r="G53" i="41"/>
  <c r="W18" i="41"/>
  <c r="S18" i="41"/>
  <c r="O18" i="41"/>
  <c r="K18" i="41"/>
  <c r="G18" i="41"/>
  <c r="B8" i="42"/>
  <c r="K10" i="41" l="1"/>
  <c r="V122" i="41"/>
  <c r="R122" i="41"/>
  <c r="N122" i="41"/>
  <c r="J122" i="41"/>
  <c r="V16" i="41"/>
  <c r="R16" i="41"/>
  <c r="N16" i="41"/>
  <c r="J16" i="41"/>
  <c r="F16" i="41"/>
  <c r="V51" i="41"/>
  <c r="R51" i="41"/>
  <c r="N51" i="41"/>
  <c r="J51" i="41"/>
  <c r="F51" i="41"/>
  <c r="B76" i="41"/>
  <c r="B88" i="41" l="1"/>
  <c r="C15" i="41"/>
  <c r="T121" i="41" l="1"/>
  <c r="Q101" i="42" l="1"/>
  <c r="N101" i="42"/>
  <c r="Q98" i="42"/>
  <c r="N98" i="42"/>
  <c r="Q95" i="42"/>
  <c r="N95" i="42"/>
  <c r="Q92" i="42"/>
  <c r="N92" i="42"/>
  <c r="K101" i="42"/>
  <c r="K98" i="42"/>
  <c r="K95" i="42"/>
  <c r="K92" i="42"/>
  <c r="H101" i="42"/>
  <c r="H98" i="42"/>
  <c r="H95" i="42"/>
  <c r="H92" i="42"/>
  <c r="E101" i="42"/>
  <c r="E98" i="42"/>
  <c r="E95" i="42"/>
  <c r="E92" i="42"/>
  <c r="B101" i="42"/>
  <c r="B98" i="42"/>
  <c r="B95" i="42"/>
  <c r="B92" i="42"/>
  <c r="P103" i="42"/>
  <c r="Q93" i="42"/>
  <c r="Q94" i="42"/>
  <c r="Q96" i="42"/>
  <c r="Q97" i="42"/>
  <c r="Q99" i="42"/>
  <c r="Q100" i="42"/>
  <c r="Q102" i="42"/>
  <c r="Q91" i="42"/>
  <c r="P94" i="42"/>
  <c r="P97" i="42"/>
  <c r="P100" i="42"/>
  <c r="P91" i="42"/>
  <c r="Q86" i="42"/>
  <c r="Q87" i="42"/>
  <c r="Q88" i="42"/>
  <c r="Q89" i="42"/>
  <c r="Q85" i="42"/>
  <c r="P86" i="42"/>
  <c r="P87" i="42"/>
  <c r="P88" i="42"/>
  <c r="P89" i="42"/>
  <c r="P90" i="42"/>
  <c r="P85" i="42"/>
  <c r="M103" i="42"/>
  <c r="N93" i="42"/>
  <c r="N94" i="42"/>
  <c r="N96" i="42"/>
  <c r="N97" i="42"/>
  <c r="N99" i="42"/>
  <c r="N100" i="42"/>
  <c r="N102" i="42"/>
  <c r="N91" i="42"/>
  <c r="M94" i="42"/>
  <c r="M97" i="42"/>
  <c r="M100" i="42"/>
  <c r="M91" i="42"/>
  <c r="N86" i="42"/>
  <c r="N87" i="42"/>
  <c r="N88" i="42"/>
  <c r="N89" i="42"/>
  <c r="N85" i="42"/>
  <c r="M86" i="42"/>
  <c r="M87" i="42"/>
  <c r="M88" i="42"/>
  <c r="M89" i="42"/>
  <c r="M90" i="42"/>
  <c r="M85" i="42"/>
  <c r="J103" i="42"/>
  <c r="K93" i="42"/>
  <c r="K94" i="42"/>
  <c r="K96" i="42"/>
  <c r="K97" i="42"/>
  <c r="K99" i="42"/>
  <c r="K100" i="42"/>
  <c r="K102" i="42"/>
  <c r="K91" i="42"/>
  <c r="J94" i="42"/>
  <c r="J97" i="42"/>
  <c r="J100" i="42"/>
  <c r="J91" i="42"/>
  <c r="K86" i="42"/>
  <c r="K87" i="42"/>
  <c r="K88" i="42"/>
  <c r="K89" i="42"/>
  <c r="K85" i="42"/>
  <c r="J86" i="42"/>
  <c r="J87" i="42"/>
  <c r="J88" i="42"/>
  <c r="J89" i="42"/>
  <c r="J90" i="42"/>
  <c r="J85" i="42"/>
  <c r="G103" i="42"/>
  <c r="H93" i="42"/>
  <c r="H94" i="42"/>
  <c r="H96" i="42"/>
  <c r="H97" i="42"/>
  <c r="H99" i="42"/>
  <c r="H100" i="42"/>
  <c r="H102" i="42"/>
  <c r="H91" i="42"/>
  <c r="G94" i="42"/>
  <c r="G97" i="42"/>
  <c r="G100" i="42"/>
  <c r="G91" i="42"/>
  <c r="H86" i="42"/>
  <c r="H87" i="42"/>
  <c r="H88" i="42"/>
  <c r="H89" i="42"/>
  <c r="H85" i="42"/>
  <c r="G86" i="42"/>
  <c r="G87" i="42"/>
  <c r="G88" i="42"/>
  <c r="G89" i="42"/>
  <c r="G90" i="42"/>
  <c r="G85" i="42"/>
  <c r="D103" i="42"/>
  <c r="E93" i="42"/>
  <c r="E94" i="42"/>
  <c r="E96" i="42"/>
  <c r="E97" i="42"/>
  <c r="E99" i="42"/>
  <c r="E100" i="42"/>
  <c r="E102" i="42"/>
  <c r="E91" i="42"/>
  <c r="D94" i="42"/>
  <c r="D97" i="42"/>
  <c r="D100" i="42"/>
  <c r="D91" i="42"/>
  <c r="E86" i="42"/>
  <c r="E88" i="42"/>
  <c r="E89" i="42"/>
  <c r="E85" i="42"/>
  <c r="D86" i="42"/>
  <c r="D87" i="42"/>
  <c r="D88" i="42"/>
  <c r="D89" i="42"/>
  <c r="D90" i="42"/>
  <c r="D85" i="42"/>
  <c r="A103" i="42"/>
  <c r="B93" i="42"/>
  <c r="B94" i="42"/>
  <c r="B96" i="42"/>
  <c r="B97" i="42"/>
  <c r="B99" i="42"/>
  <c r="B100" i="42"/>
  <c r="B102" i="42"/>
  <c r="B91" i="42"/>
  <c r="A94" i="42"/>
  <c r="A97" i="42"/>
  <c r="A100" i="42"/>
  <c r="A91" i="42"/>
  <c r="B87" i="42"/>
  <c r="B88" i="42"/>
  <c r="B89" i="42"/>
  <c r="B85" i="42"/>
  <c r="A87" i="42"/>
  <c r="A88" i="42"/>
  <c r="A89" i="42"/>
  <c r="A90" i="42"/>
  <c r="A85" i="42"/>
  <c r="M45" i="41"/>
  <c r="M47" i="41"/>
  <c r="K47" i="41"/>
  <c r="M46" i="41"/>
  <c r="K46" i="41"/>
  <c r="A79" i="42"/>
  <c r="B77" i="42"/>
  <c r="B74" i="42"/>
  <c r="B71" i="42"/>
  <c r="B68" i="42"/>
  <c r="B40" i="42"/>
  <c r="B69" i="42"/>
  <c r="B70" i="42"/>
  <c r="B72" i="42"/>
  <c r="B73" i="42"/>
  <c r="B75" i="42"/>
  <c r="B76" i="42"/>
  <c r="B78" i="42"/>
  <c r="B67" i="42"/>
  <c r="A70" i="42"/>
  <c r="A73" i="42"/>
  <c r="A76" i="42"/>
  <c r="A67" i="42"/>
  <c r="B63" i="42"/>
  <c r="B65" i="42"/>
  <c r="B62" i="42"/>
  <c r="A63" i="42"/>
  <c r="A65" i="42"/>
  <c r="A66" i="42"/>
  <c r="A62" i="42"/>
  <c r="Q49" i="42"/>
  <c r="N49" i="42"/>
  <c r="Q46" i="42"/>
  <c r="N46" i="42"/>
  <c r="Q43" i="42"/>
  <c r="N43" i="42"/>
  <c r="Q40" i="42"/>
  <c r="N40" i="42"/>
  <c r="K49" i="42"/>
  <c r="K46" i="42"/>
  <c r="K43" i="42"/>
  <c r="K40" i="42"/>
  <c r="H49" i="42"/>
  <c r="H46" i="42"/>
  <c r="H43" i="42"/>
  <c r="H40" i="42"/>
  <c r="E49" i="42"/>
  <c r="E46" i="42"/>
  <c r="E43" i="42"/>
  <c r="E40" i="42"/>
  <c r="B49" i="42"/>
  <c r="B46" i="42"/>
  <c r="B43" i="42"/>
  <c r="P51" i="42"/>
  <c r="Q41" i="42"/>
  <c r="Q42" i="42"/>
  <c r="Q44" i="42"/>
  <c r="Q45" i="42"/>
  <c r="Q47" i="42"/>
  <c r="Q48" i="42"/>
  <c r="Q50" i="42"/>
  <c r="Q39" i="42"/>
  <c r="P42" i="42"/>
  <c r="P45" i="42"/>
  <c r="P48" i="42"/>
  <c r="P39" i="42"/>
  <c r="Q34" i="42"/>
  <c r="Q35" i="42"/>
  <c r="Q36" i="42"/>
  <c r="Q37" i="42"/>
  <c r="Q33" i="42"/>
  <c r="P34" i="42"/>
  <c r="P35" i="42"/>
  <c r="P36" i="42"/>
  <c r="P37" i="42"/>
  <c r="P38" i="42"/>
  <c r="P33" i="42"/>
  <c r="M51" i="42"/>
  <c r="N41" i="42"/>
  <c r="N42" i="42"/>
  <c r="N44" i="42"/>
  <c r="N45" i="42"/>
  <c r="N47" i="42"/>
  <c r="N48" i="42"/>
  <c r="N50" i="42"/>
  <c r="N39" i="42"/>
  <c r="M42" i="42"/>
  <c r="M45" i="42"/>
  <c r="M48" i="42"/>
  <c r="M39" i="42"/>
  <c r="N34" i="42"/>
  <c r="N35" i="42"/>
  <c r="N36" i="42"/>
  <c r="N37" i="42"/>
  <c r="N33" i="42"/>
  <c r="M34" i="42"/>
  <c r="M35" i="42"/>
  <c r="M36" i="42"/>
  <c r="M37" i="42"/>
  <c r="M38" i="42"/>
  <c r="M33" i="42"/>
  <c r="J51" i="42"/>
  <c r="K41" i="42"/>
  <c r="K42" i="42"/>
  <c r="K44" i="42"/>
  <c r="K45" i="42"/>
  <c r="K47" i="42"/>
  <c r="K48" i="42"/>
  <c r="K50" i="42"/>
  <c r="K39" i="42"/>
  <c r="J42" i="42"/>
  <c r="J45" i="42"/>
  <c r="J48" i="42"/>
  <c r="J39" i="42"/>
  <c r="K34" i="42"/>
  <c r="K35" i="42"/>
  <c r="K36" i="42"/>
  <c r="K37" i="42"/>
  <c r="K33" i="42"/>
  <c r="J34" i="42"/>
  <c r="J35" i="42"/>
  <c r="J36" i="42"/>
  <c r="J37" i="42"/>
  <c r="J38" i="42"/>
  <c r="J33" i="42"/>
  <c r="G51" i="42"/>
  <c r="H41" i="42"/>
  <c r="H42" i="42"/>
  <c r="H44" i="42"/>
  <c r="H45" i="42"/>
  <c r="H47" i="42"/>
  <c r="H48" i="42"/>
  <c r="H50" i="42"/>
  <c r="H39" i="42"/>
  <c r="G42" i="42"/>
  <c r="G45" i="42"/>
  <c r="G48" i="42"/>
  <c r="G39" i="42"/>
  <c r="G34" i="42"/>
  <c r="H34" i="42"/>
  <c r="G35" i="42"/>
  <c r="H35" i="42"/>
  <c r="G36" i="42"/>
  <c r="H36" i="42"/>
  <c r="G37" i="42"/>
  <c r="H37" i="42"/>
  <c r="G38" i="42"/>
  <c r="H33" i="42"/>
  <c r="G33" i="42"/>
  <c r="E41" i="42"/>
  <c r="E42" i="42"/>
  <c r="E44" i="42"/>
  <c r="E45" i="42"/>
  <c r="E47" i="42"/>
  <c r="E48" i="42"/>
  <c r="E50" i="42"/>
  <c r="E39" i="42"/>
  <c r="E35" i="42"/>
  <c r="E36" i="42"/>
  <c r="E37" i="42"/>
  <c r="E33" i="42"/>
  <c r="D51" i="42"/>
  <c r="D42" i="42"/>
  <c r="D45" i="42"/>
  <c r="D48" i="42"/>
  <c r="D39" i="42"/>
  <c r="D35" i="42"/>
  <c r="D36" i="42"/>
  <c r="D37" i="42"/>
  <c r="D38" i="42"/>
  <c r="D34" i="42"/>
  <c r="D33" i="42"/>
  <c r="A51" i="42"/>
  <c r="B48" i="42"/>
  <c r="A48" i="42"/>
  <c r="B47" i="42"/>
  <c r="B45" i="42"/>
  <c r="A45" i="42"/>
  <c r="B44" i="42"/>
  <c r="B42" i="42"/>
  <c r="A42" i="42"/>
  <c r="B41" i="42"/>
  <c r="B39" i="42"/>
  <c r="A39" i="42"/>
  <c r="B37" i="42"/>
  <c r="B36" i="42"/>
  <c r="B35" i="42"/>
  <c r="B34" i="42"/>
  <c r="A38" i="42"/>
  <c r="A37" i="42"/>
  <c r="A36" i="42"/>
  <c r="A35" i="42"/>
  <c r="A34" i="42"/>
  <c r="A33" i="42"/>
  <c r="E38" i="42" l="1"/>
  <c r="E52" i="42" s="1"/>
  <c r="B38" i="42"/>
  <c r="B52" i="42" s="1"/>
  <c r="B51" i="42"/>
  <c r="B103" i="42"/>
  <c r="K103" i="42"/>
  <c r="B79" i="42"/>
  <c r="N103" i="42"/>
  <c r="Q103" i="42"/>
  <c r="H103" i="42"/>
  <c r="E103" i="42"/>
  <c r="E51" i="42"/>
  <c r="N51" i="42"/>
  <c r="H51" i="42"/>
  <c r="K51" i="42"/>
  <c r="Q51" i="42"/>
  <c r="B14" i="41"/>
  <c r="M12" i="41"/>
  <c r="M11" i="41"/>
  <c r="M10" i="41"/>
  <c r="K12" i="41"/>
  <c r="K11" i="41"/>
  <c r="P8" i="42"/>
  <c r="Q8" i="42"/>
  <c r="P9" i="42"/>
  <c r="Q9" i="42"/>
  <c r="P10" i="42"/>
  <c r="Q10" i="42"/>
  <c r="P11" i="42"/>
  <c r="Q11" i="42"/>
  <c r="Q7" i="42"/>
  <c r="P7" i="42"/>
  <c r="M8" i="42"/>
  <c r="N8" i="42"/>
  <c r="N27" i="42" s="1"/>
  <c r="M9" i="42"/>
  <c r="N9" i="42"/>
  <c r="M10" i="42"/>
  <c r="N10" i="42"/>
  <c r="M11" i="42"/>
  <c r="N11" i="42"/>
  <c r="N7" i="42"/>
  <c r="M7" i="42"/>
  <c r="J8" i="42"/>
  <c r="J9" i="42"/>
  <c r="K9" i="42"/>
  <c r="J10" i="42"/>
  <c r="K10" i="42"/>
  <c r="J11" i="42"/>
  <c r="K11" i="42"/>
  <c r="K27" i="42"/>
  <c r="K7" i="42"/>
  <c r="J7" i="42"/>
  <c r="G8" i="42"/>
  <c r="H8" i="42"/>
  <c r="G9" i="42"/>
  <c r="H9" i="42"/>
  <c r="G10" i="42"/>
  <c r="H10" i="42"/>
  <c r="G11" i="42"/>
  <c r="H11" i="42"/>
  <c r="H7" i="42"/>
  <c r="G7" i="42"/>
  <c r="D8" i="42"/>
  <c r="E8" i="42"/>
  <c r="D9" i="42"/>
  <c r="E9" i="42"/>
  <c r="D10" i="42"/>
  <c r="E10" i="42"/>
  <c r="D11" i="42"/>
  <c r="E11" i="42"/>
  <c r="E7" i="42"/>
  <c r="D7" i="42"/>
  <c r="B27" i="42"/>
  <c r="B28" i="42" s="1"/>
  <c r="B29" i="42" s="1"/>
  <c r="A8" i="42"/>
  <c r="A9" i="42"/>
  <c r="B9" i="42"/>
  <c r="A10" i="42"/>
  <c r="B10" i="42"/>
  <c r="A11" i="42"/>
  <c r="B11" i="42"/>
  <c r="B7" i="42"/>
  <c r="A7" i="42"/>
  <c r="B3" i="42"/>
  <c r="B107" i="42" s="1"/>
  <c r="F14" i="41"/>
  <c r="Q27" i="42" l="1"/>
  <c r="H27" i="42"/>
  <c r="E27" i="42"/>
  <c r="C5" i="41"/>
  <c r="X142" i="41"/>
  <c r="T142" i="41"/>
  <c r="P142" i="41"/>
  <c r="L142" i="41"/>
  <c r="H142" i="41"/>
  <c r="I142" i="41" s="1"/>
  <c r="D108" i="41"/>
  <c r="X71" i="41"/>
  <c r="T71" i="41"/>
  <c r="P71" i="41"/>
  <c r="L71" i="41"/>
  <c r="H71" i="41"/>
  <c r="D36" i="41"/>
  <c r="E36" i="41" s="1"/>
  <c r="X36" i="41"/>
  <c r="T36" i="41"/>
  <c r="P36" i="41"/>
  <c r="L36" i="41"/>
  <c r="H36" i="41"/>
  <c r="Q28" i="42" l="1"/>
  <c r="K28" i="42"/>
  <c r="E28" i="42"/>
  <c r="N28" i="42"/>
  <c r="H28" i="42"/>
  <c r="L10" i="41"/>
  <c r="I36" i="41"/>
  <c r="D121" i="41"/>
  <c r="V120" i="41"/>
  <c r="R120" i="41"/>
  <c r="N120" i="41"/>
  <c r="J120" i="41"/>
  <c r="F120" i="41"/>
  <c r="B120" i="41"/>
  <c r="V49" i="41"/>
  <c r="R49" i="41"/>
  <c r="N49" i="41"/>
  <c r="J49" i="41"/>
  <c r="F49" i="41"/>
  <c r="B49" i="41"/>
  <c r="V14" i="41"/>
  <c r="R14" i="41"/>
  <c r="N14" i="41"/>
  <c r="J14" i="41"/>
  <c r="Y71" i="41"/>
  <c r="U71" i="41"/>
  <c r="Q71" i="41"/>
  <c r="M71" i="41"/>
  <c r="I71" i="41"/>
  <c r="D71" i="41"/>
  <c r="E71" i="41" s="1"/>
  <c r="Q38" i="42"/>
  <c r="N38" i="42"/>
  <c r="K38" i="42"/>
  <c r="H38" i="42"/>
  <c r="N45" i="41"/>
  <c r="L45" i="41"/>
  <c r="X50" i="41"/>
  <c r="W50" i="41"/>
  <c r="T50" i="41"/>
  <c r="S50" i="41"/>
  <c r="P50" i="41"/>
  <c r="O50" i="41"/>
  <c r="L50" i="41"/>
  <c r="K50" i="41"/>
  <c r="H50" i="41"/>
  <c r="G50" i="41"/>
  <c r="D50" i="41"/>
  <c r="C50" i="41"/>
  <c r="X121" i="41"/>
  <c r="W121" i="41"/>
  <c r="S121" i="41"/>
  <c r="P121" i="41"/>
  <c r="O121" i="41"/>
  <c r="L121" i="41"/>
  <c r="K121" i="41"/>
  <c r="H121" i="41"/>
  <c r="G121" i="41"/>
  <c r="C121" i="41"/>
  <c r="X15" i="41"/>
  <c r="W15" i="41"/>
  <c r="T15" i="41"/>
  <c r="S15" i="41"/>
  <c r="P15" i="41"/>
  <c r="O15" i="41"/>
  <c r="L15" i="41"/>
  <c r="K15" i="41"/>
  <c r="Y142" i="41"/>
  <c r="U142" i="41"/>
  <c r="Q142" i="41"/>
  <c r="M142" i="41"/>
  <c r="D142" i="41"/>
  <c r="E142" i="41" s="1"/>
  <c r="X128" i="41"/>
  <c r="Q90" i="42" s="1"/>
  <c r="Q104" i="42" s="1"/>
  <c r="T128" i="41"/>
  <c r="N90" i="42" s="1"/>
  <c r="N104" i="42" s="1"/>
  <c r="P128" i="41"/>
  <c r="K90" i="42" s="1"/>
  <c r="K104" i="42" s="1"/>
  <c r="L128" i="41"/>
  <c r="H90" i="42" s="1"/>
  <c r="H104" i="42" s="1"/>
  <c r="E90" i="42"/>
  <c r="E104" i="42" s="1"/>
  <c r="B66" i="42"/>
  <c r="B81" i="42" s="1"/>
  <c r="H89" i="41" s="1"/>
  <c r="E108" i="41"/>
  <c r="B106" i="42" l="1"/>
  <c r="B108" i="42" s="1"/>
  <c r="M114" i="41" s="1"/>
  <c r="N52" i="42"/>
  <c r="L47" i="41" s="1"/>
  <c r="Q52" i="42"/>
  <c r="N47" i="41" s="1"/>
  <c r="H52" i="42"/>
  <c r="L46" i="41" s="1"/>
  <c r="K52" i="42"/>
  <c r="N46" i="41" s="1"/>
  <c r="P39" i="41"/>
  <c r="T39" i="41"/>
  <c r="D39" i="41"/>
  <c r="X39" i="41"/>
  <c r="L39" i="41"/>
  <c r="H39" i="41"/>
  <c r="Y36" i="41"/>
  <c r="U36" i="41"/>
  <c r="X22" i="41"/>
  <c r="Q12" i="42" s="1"/>
  <c r="Q29" i="42" s="1"/>
  <c r="N12" i="41" s="1"/>
  <c r="T22" i="41"/>
  <c r="N12" i="42" s="1"/>
  <c r="N29" i="42" s="1"/>
  <c r="L12" i="41" s="1"/>
  <c r="P22" i="41"/>
  <c r="K12" i="42" s="1"/>
  <c r="K29" i="42" s="1"/>
  <c r="N11" i="41" s="1"/>
  <c r="Q36" i="41"/>
  <c r="M36" i="41"/>
  <c r="L22" i="41"/>
  <c r="H12" i="42" s="1"/>
  <c r="H29" i="42" s="1"/>
  <c r="L11" i="41" s="1"/>
  <c r="H15" i="41"/>
  <c r="G15" i="41"/>
  <c r="D15" i="41"/>
  <c r="H22" i="41"/>
  <c r="E12" i="42" s="1"/>
  <c r="E29" i="42" s="1"/>
  <c r="N10" i="41" s="1"/>
</calcChain>
</file>

<file path=xl/sharedStrings.xml><?xml version="1.0" encoding="utf-8"?>
<sst xmlns="http://schemas.openxmlformats.org/spreadsheetml/2006/main" count="904" uniqueCount="291">
  <si>
    <t>訪問介護</t>
    <rPh sb="0" eb="4">
      <t>ホウモンカイゴ</t>
    </rPh>
    <phoneticPr fontId="13"/>
  </si>
  <si>
    <t>訪問入浴介護</t>
    <rPh sb="0" eb="6">
      <t>ホウモンニュウヨクカイゴ</t>
    </rPh>
    <phoneticPr fontId="13"/>
  </si>
  <si>
    <t>訪問看護（※定期巡回連携型を含む）</t>
    <rPh sb="0" eb="4">
      <t>ホウモンカンゴ</t>
    </rPh>
    <rPh sb="6" eb="13">
      <t>テイキジュンカイレンケイガタ</t>
    </rPh>
    <rPh sb="14" eb="15">
      <t>フク</t>
    </rPh>
    <phoneticPr fontId="13"/>
  </si>
  <si>
    <t>訪問リハビリテーション</t>
    <rPh sb="0" eb="2">
      <t>ホウモン</t>
    </rPh>
    <phoneticPr fontId="13"/>
  </si>
  <si>
    <t>通所介護</t>
    <rPh sb="0" eb="4">
      <t>ツウショカイゴ</t>
    </rPh>
    <phoneticPr fontId="13"/>
  </si>
  <si>
    <t>通所リハビリテーション</t>
    <rPh sb="0" eb="2">
      <t>ツウショ</t>
    </rPh>
    <phoneticPr fontId="13"/>
  </si>
  <si>
    <t>福祉用具貸与</t>
    <rPh sb="0" eb="6">
      <t>フクシヨウグタイヨ</t>
    </rPh>
    <phoneticPr fontId="13"/>
  </si>
  <si>
    <t>短期入所生活介護</t>
    <rPh sb="0" eb="2">
      <t>タンキ</t>
    </rPh>
    <rPh sb="2" eb="4">
      <t>ニュウショ</t>
    </rPh>
    <rPh sb="4" eb="6">
      <t>セイカツ</t>
    </rPh>
    <rPh sb="6" eb="8">
      <t>カイゴ</t>
    </rPh>
    <phoneticPr fontId="13"/>
  </si>
  <si>
    <t>短期入所療養介護</t>
    <rPh sb="0" eb="8">
      <t>タンキニュウショリョウヨウカイゴ</t>
    </rPh>
    <phoneticPr fontId="13"/>
  </si>
  <si>
    <t>居宅療養管理指導</t>
    <rPh sb="0" eb="8">
      <t>キョタクリョウヨウカンリシドウ</t>
    </rPh>
    <phoneticPr fontId="13"/>
  </si>
  <si>
    <t>夜間対応型訪問介護</t>
    <rPh sb="0" eb="4">
      <t>ヤカンタイオウ</t>
    </rPh>
    <rPh sb="4" eb="5">
      <t>ガタ</t>
    </rPh>
    <rPh sb="5" eb="9">
      <t>ホウモンカイゴ</t>
    </rPh>
    <phoneticPr fontId="13"/>
  </si>
  <si>
    <t>定期巡回・随時対応型訪問介護看護</t>
    <rPh sb="0" eb="4">
      <t>テイキジュンカイ</t>
    </rPh>
    <rPh sb="5" eb="7">
      <t>ズイジ</t>
    </rPh>
    <rPh sb="7" eb="10">
      <t>タイオウガタ</t>
    </rPh>
    <rPh sb="10" eb="16">
      <t>ホウモンカイゴカンゴ</t>
    </rPh>
    <phoneticPr fontId="13"/>
  </si>
  <si>
    <t>認知症対応型通所介護</t>
    <rPh sb="0" eb="3">
      <t>ニンチショウ</t>
    </rPh>
    <rPh sb="3" eb="6">
      <t>タイオウガタ</t>
    </rPh>
    <rPh sb="6" eb="10">
      <t>ツウショカイゴ</t>
    </rPh>
    <phoneticPr fontId="13"/>
  </si>
  <si>
    <t>地域密着型通所介護</t>
    <rPh sb="0" eb="5">
      <t>チイキミッチャクガタ</t>
    </rPh>
    <rPh sb="5" eb="9">
      <t>ツウショカイゴ</t>
    </rPh>
    <phoneticPr fontId="13"/>
  </si>
  <si>
    <t>小規模多機能型居宅介護</t>
    <rPh sb="0" eb="7">
      <t>ショウキボタキノウガタ</t>
    </rPh>
    <rPh sb="7" eb="11">
      <t>キョタクカイゴ</t>
    </rPh>
    <phoneticPr fontId="13"/>
  </si>
  <si>
    <t>看護小規模多機能型居宅介護</t>
    <rPh sb="0" eb="5">
      <t>カンゴショウキボ</t>
    </rPh>
    <rPh sb="5" eb="9">
      <t>タキノウガタ</t>
    </rPh>
    <rPh sb="9" eb="13">
      <t>キョタクカイゴ</t>
    </rPh>
    <phoneticPr fontId="13"/>
  </si>
  <si>
    <t>特定施設入居者生活介護</t>
    <rPh sb="0" eb="7">
      <t>トクテイシセツニュウキョシャ</t>
    </rPh>
    <rPh sb="7" eb="11">
      <t>セイカツカイゴ</t>
    </rPh>
    <phoneticPr fontId="13"/>
  </si>
  <si>
    <t>特定施設入居者生活介護（短期利用）</t>
    <rPh sb="0" eb="7">
      <t>トクテイシセツニュウキョシャ</t>
    </rPh>
    <rPh sb="7" eb="11">
      <t>セイカツカイゴ</t>
    </rPh>
    <rPh sb="12" eb="16">
      <t>タンキリヨウ</t>
    </rPh>
    <phoneticPr fontId="13"/>
  </si>
  <si>
    <t>地域密着型特定施設入居者生活介護</t>
    <rPh sb="0" eb="5">
      <t>チイキミッチャクガタ</t>
    </rPh>
    <rPh sb="5" eb="9">
      <t>トクテイシセツ</t>
    </rPh>
    <rPh sb="9" eb="16">
      <t>ニュウキョシャセイカツカイゴ</t>
    </rPh>
    <phoneticPr fontId="13"/>
  </si>
  <si>
    <t>地域密着型特定施設入居者生活介護（短期利用）</t>
    <rPh sb="0" eb="5">
      <t>チイキミッチャクガタ</t>
    </rPh>
    <rPh sb="5" eb="9">
      <t>トクテイシセツ</t>
    </rPh>
    <rPh sb="9" eb="16">
      <t>ニュウキョシャセイカツカイゴ</t>
    </rPh>
    <rPh sb="17" eb="21">
      <t>タンキリヨウ</t>
    </rPh>
    <phoneticPr fontId="13"/>
  </si>
  <si>
    <t>認知症対応型共同生活介護（短期利用以外）</t>
    <rPh sb="0" eb="3">
      <t>ニンチショウ</t>
    </rPh>
    <rPh sb="3" eb="6">
      <t>タイオウガタ</t>
    </rPh>
    <rPh sb="6" eb="12">
      <t>キョウドウセイカツカイゴ</t>
    </rPh>
    <rPh sb="13" eb="17">
      <t>タンキリヨウ</t>
    </rPh>
    <rPh sb="17" eb="19">
      <t>イガイ</t>
    </rPh>
    <phoneticPr fontId="13"/>
  </si>
  <si>
    <t>認知症対応型共同生活介護（短期利用）</t>
    <rPh sb="0" eb="3">
      <t>ニンチショウ</t>
    </rPh>
    <rPh sb="3" eb="6">
      <t>タイオウガタ</t>
    </rPh>
    <rPh sb="6" eb="12">
      <t>キョウドウセイカツカイゴ</t>
    </rPh>
    <rPh sb="13" eb="17">
      <t>タンキリヨウ</t>
    </rPh>
    <phoneticPr fontId="13"/>
  </si>
  <si>
    <t>訪問型サービス</t>
    <rPh sb="0" eb="3">
      <t>ホウモンガタ</t>
    </rPh>
    <phoneticPr fontId="13"/>
  </si>
  <si>
    <t>通所型サービス</t>
    <rPh sb="0" eb="3">
      <t>ツウショガタ</t>
    </rPh>
    <phoneticPr fontId="13"/>
  </si>
  <si>
    <t>介護老人福祉施設</t>
    <rPh sb="0" eb="8">
      <t>カイゴロウジンフクシシセツ</t>
    </rPh>
    <phoneticPr fontId="13"/>
  </si>
  <si>
    <t>介護老人保健施設</t>
    <rPh sb="0" eb="8">
      <t>カイゴロウジンホケンシセツ</t>
    </rPh>
    <phoneticPr fontId="13"/>
  </si>
  <si>
    <t>地域密着型介護老人福祉施設入所者生活介護</t>
    <rPh sb="0" eb="5">
      <t>チイキミッチャクガタ</t>
    </rPh>
    <rPh sb="5" eb="13">
      <t>カイゴロウジンフクシシセツ</t>
    </rPh>
    <rPh sb="13" eb="20">
      <t>ニュウショシャセイカツカイゴ</t>
    </rPh>
    <phoneticPr fontId="13"/>
  </si>
  <si>
    <t>居宅介護支援</t>
    <rPh sb="0" eb="2">
      <t>キョタク</t>
    </rPh>
    <rPh sb="2" eb="6">
      <t>カイゴシエン</t>
    </rPh>
    <phoneticPr fontId="13"/>
  </si>
  <si>
    <t>介護医療院</t>
    <rPh sb="0" eb="2">
      <t>カイゴ</t>
    </rPh>
    <rPh sb="2" eb="5">
      <t>イリョウイン</t>
    </rPh>
    <phoneticPr fontId="10"/>
  </si>
  <si>
    <t>生産性向上推進体制加算対象サービス</t>
    <rPh sb="0" eb="3">
      <t>セイサンセイ</t>
    </rPh>
    <rPh sb="3" eb="5">
      <t>コウジョウ</t>
    </rPh>
    <rPh sb="5" eb="7">
      <t>スイシン</t>
    </rPh>
    <rPh sb="7" eb="9">
      <t>タイセイ</t>
    </rPh>
    <rPh sb="9" eb="11">
      <t>カサン</t>
    </rPh>
    <rPh sb="11" eb="13">
      <t>タイショウ</t>
    </rPh>
    <phoneticPr fontId="10"/>
  </si>
  <si>
    <t>サービス種別</t>
    <rPh sb="4" eb="6">
      <t>シュベツ</t>
    </rPh>
    <phoneticPr fontId="13"/>
  </si>
  <si>
    <t>都道府県</t>
    <rPh sb="0" eb="4">
      <t>トドウフケン</t>
    </rPh>
    <phoneticPr fontId="13"/>
  </si>
  <si>
    <t>取組</t>
    <rPh sb="0" eb="2">
      <t>トリクミ</t>
    </rPh>
    <phoneticPr fontId="13"/>
  </si>
  <si>
    <t>職員数</t>
    <rPh sb="0" eb="2">
      <t>ショクイン</t>
    </rPh>
    <rPh sb="2" eb="3">
      <t>スウ</t>
    </rPh>
    <phoneticPr fontId="13"/>
  </si>
  <si>
    <t>利用者数</t>
    <rPh sb="0" eb="3">
      <t>リヨウシャ</t>
    </rPh>
    <rPh sb="3" eb="4">
      <t>スウ</t>
    </rPh>
    <phoneticPr fontId="13"/>
  </si>
  <si>
    <t>01北海道</t>
  </si>
  <si>
    <t>110_訪問介護</t>
  </si>
  <si>
    <t>1～10名</t>
  </si>
  <si>
    <t>ケアプランデータ連携システム</t>
    <rPh sb="8" eb="10">
      <t>レンケイ</t>
    </rPh>
    <phoneticPr fontId="13"/>
  </si>
  <si>
    <t>「★一つ星」又は「★★二つ星」のいずれかを宣言している</t>
  </si>
  <si>
    <t>利用申請を行っている</t>
    <rPh sb="0" eb="2">
      <t>リヨウ</t>
    </rPh>
    <rPh sb="2" eb="4">
      <t>シンセイ</t>
    </rPh>
    <rPh sb="5" eb="6">
      <t>オコナ</t>
    </rPh>
    <phoneticPr fontId="13"/>
  </si>
  <si>
    <t>02青森県</t>
  </si>
  <si>
    <t>120_訪問入浴介護</t>
  </si>
  <si>
    <t>11～20名</t>
  </si>
  <si>
    <t>その他厚労省が認めたシステム</t>
    <rPh sb="2" eb="3">
      <t>タ</t>
    </rPh>
    <rPh sb="3" eb="6">
      <t>コウロウショウ</t>
    </rPh>
    <rPh sb="7" eb="8">
      <t>ミト</t>
    </rPh>
    <phoneticPr fontId="13"/>
  </si>
  <si>
    <t>宣言していない</t>
    <rPh sb="0" eb="2">
      <t>センゲン</t>
    </rPh>
    <phoneticPr fontId="13"/>
  </si>
  <si>
    <t>利用申請を行っていない</t>
    <rPh sb="0" eb="2">
      <t>リヨウ</t>
    </rPh>
    <rPh sb="2" eb="4">
      <t>シンセイ</t>
    </rPh>
    <rPh sb="5" eb="6">
      <t>オコナ</t>
    </rPh>
    <phoneticPr fontId="13"/>
  </si>
  <si>
    <t>03岩手県</t>
  </si>
  <si>
    <t>130_訪問看護</t>
  </si>
  <si>
    <t>21～30名</t>
  </si>
  <si>
    <t>利用していない</t>
    <rPh sb="0" eb="2">
      <t>リヨウ</t>
    </rPh>
    <phoneticPr fontId="13"/>
  </si>
  <si>
    <t>講じている</t>
    <rPh sb="0" eb="1">
      <t>コウ</t>
    </rPh>
    <phoneticPr fontId="13"/>
  </si>
  <si>
    <t>04宮城県</t>
  </si>
  <si>
    <t>140_訪問リハビリテーション</t>
  </si>
  <si>
    <t>31～40名</t>
  </si>
  <si>
    <t>05秋田県</t>
  </si>
  <si>
    <t>150_通所介護</t>
  </si>
  <si>
    <t>41～50名</t>
    <rPh sb="5" eb="6">
      <t>メイ</t>
    </rPh>
    <phoneticPr fontId="13"/>
  </si>
  <si>
    <t>周知している</t>
    <rPh sb="0" eb="2">
      <t>シュウチ</t>
    </rPh>
    <phoneticPr fontId="13"/>
  </si>
  <si>
    <t>06山形県</t>
  </si>
  <si>
    <t>155_通所介護（療養通所介護）</t>
  </si>
  <si>
    <t>51～60名</t>
  </si>
  <si>
    <t>周知していない</t>
    <rPh sb="0" eb="2">
      <t>シュウチ</t>
    </rPh>
    <phoneticPr fontId="13"/>
  </si>
  <si>
    <t>07福島県</t>
  </si>
  <si>
    <t>160_通所リハビリテーション</t>
  </si>
  <si>
    <t>61名～70名</t>
  </si>
  <si>
    <t>08茨城県</t>
  </si>
  <si>
    <t>170_福祉用具貸与</t>
  </si>
  <si>
    <t>71名～80名</t>
  </si>
  <si>
    <t>居宅サービス計画書</t>
    <rPh sb="0" eb="2">
      <t>キョタク</t>
    </rPh>
    <rPh sb="6" eb="9">
      <t>ケイカクショ</t>
    </rPh>
    <phoneticPr fontId="13"/>
  </si>
  <si>
    <t>09栃木県</t>
  </si>
  <si>
    <t>210_短期入所生活介護</t>
  </si>
  <si>
    <t>81名～90名</t>
  </si>
  <si>
    <t>サービス利用票</t>
    <rPh sb="4" eb="6">
      <t>リヨウ</t>
    </rPh>
    <rPh sb="6" eb="7">
      <t>ヒョウ</t>
    </rPh>
    <phoneticPr fontId="13"/>
  </si>
  <si>
    <t>10群馬県</t>
  </si>
  <si>
    <t>220_短期入所療養介護（介護老人保健施設）</t>
  </si>
  <si>
    <t>91名～100名</t>
  </si>
  <si>
    <t>居宅サービス計画書とサービス利用票のどちらも</t>
    <rPh sb="0" eb="2">
      <t>キョタク</t>
    </rPh>
    <rPh sb="6" eb="9">
      <t>ケイカクショ</t>
    </rPh>
    <rPh sb="14" eb="16">
      <t>リヨウ</t>
    </rPh>
    <rPh sb="16" eb="17">
      <t>ヒョウ</t>
    </rPh>
    <phoneticPr fontId="13"/>
  </si>
  <si>
    <t>11埼玉県</t>
  </si>
  <si>
    <t>230_短期入所療養介護（介護療養型医療施設）</t>
  </si>
  <si>
    <t>101名～</t>
  </si>
  <si>
    <t>12千葉県</t>
  </si>
  <si>
    <t>551_短期入所療養介護（介護医療院）</t>
  </si>
  <si>
    <t>13東京都</t>
  </si>
  <si>
    <t>320_認知症対応型共同生活介護</t>
  </si>
  <si>
    <t>14神奈川県</t>
  </si>
  <si>
    <t>331_特定施設入居者生活介護（有料老人ホーム）</t>
  </si>
  <si>
    <t>15新潟県</t>
  </si>
  <si>
    <t>332_特定施設入居者生活介護（軽費老人ホーム）</t>
  </si>
  <si>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</si>
  <si>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</si>
  <si>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</si>
  <si>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</si>
  <si>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</si>
  <si>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</si>
  <si>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</si>
  <si>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337_特定施設入居者生活介護（サービス付き高齢者向け住宅・外部サービス利用型）</t>
  </si>
  <si>
    <t>20長野県</t>
  </si>
  <si>
    <t>361_地域密着型特定施設入居者生活介護（有料老人ホーム）</t>
  </si>
  <si>
    <t>21岐阜県</t>
  </si>
  <si>
    <t>362_地域密着型特定施設入居者生活介護（軽費老人ホーム</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</si>
  <si>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</si>
  <si>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</si>
  <si>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</si>
  <si>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</si>
  <si>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</si>
  <si>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</si>
  <si>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</si>
  <si>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</si>
  <si>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</si>
  <si>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</si>
  <si>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</si>
  <si>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</si>
  <si>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</si>
  <si>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</si>
  <si>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</si>
  <si>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</si>
  <si>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</si>
  <si>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</si>
  <si>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</si>
  <si>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</si>
  <si>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</si>
  <si>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</si>
  <si>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</si>
  <si>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</si>
  <si>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</si>
  <si>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</si>
  <si>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</si>
  <si>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</si>
  <si>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</si>
  <si>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</si>
  <si>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</si>
  <si>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</si>
  <si>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</si>
  <si>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</si>
  <si>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</si>
  <si>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</si>
  <si>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</si>
  <si>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</si>
  <si>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</si>
  <si>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</si>
  <si>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ケアプー</t>
    <phoneticPr fontId="13"/>
  </si>
  <si>
    <t>セキュリティアクション</t>
    <phoneticPr fontId="13"/>
  </si>
  <si>
    <t>○</t>
    <phoneticPr fontId="13"/>
  </si>
  <si>
    <t>-</t>
    <phoneticPr fontId="13"/>
  </si>
  <si>
    <t>●</t>
    <phoneticPr fontId="13"/>
  </si>
  <si>
    <t>31名～</t>
    <phoneticPr fontId="13"/>
  </si>
  <si>
    <t>１～５０</t>
    <phoneticPr fontId="13"/>
  </si>
  <si>
    <t>ｰ</t>
    <phoneticPr fontId="13"/>
  </si>
  <si>
    <t>５１～１００</t>
    <phoneticPr fontId="13"/>
  </si>
  <si>
    <t>１０１～１５０</t>
    <phoneticPr fontId="13"/>
  </si>
  <si>
    <t>１５１～２００</t>
    <phoneticPr fontId="13"/>
  </si>
  <si>
    <t>２０１～２５０</t>
    <phoneticPr fontId="13"/>
  </si>
  <si>
    <t>２５１～３００</t>
    <phoneticPr fontId="13"/>
  </si>
  <si>
    <t>３０１～３５０</t>
    <phoneticPr fontId="13"/>
  </si>
  <si>
    <t>３５１～４００</t>
    <phoneticPr fontId="13"/>
  </si>
  <si>
    <t>４０１～４５０</t>
    <phoneticPr fontId="13"/>
  </si>
  <si>
    <t>４５１～５００</t>
    <phoneticPr fontId="13"/>
  </si>
  <si>
    <t>５０１～</t>
    <phoneticPr fontId="13"/>
  </si>
  <si>
    <t>サービス種別</t>
    <rPh sb="4" eb="6">
      <t>シュベツ</t>
    </rPh>
    <phoneticPr fontId="10"/>
  </si>
  <si>
    <t>○</t>
    <phoneticPr fontId="10"/>
  </si>
  <si>
    <t>-</t>
    <phoneticPr fontId="10"/>
  </si>
  <si>
    <t>-</t>
    <phoneticPr fontId="10"/>
  </si>
  <si>
    <t>円</t>
    <rPh sb="0" eb="1">
      <t>エン</t>
    </rPh>
    <phoneticPr fontId="13"/>
  </si>
  <si>
    <t>台</t>
    <rPh sb="0" eb="1">
      <t>ダイ</t>
    </rPh>
    <phoneticPr fontId="13"/>
  </si>
  <si>
    <t>情報端末①</t>
    <rPh sb="0" eb="2">
      <t>ジョウホウ</t>
    </rPh>
    <rPh sb="2" eb="4">
      <t>タンマツ</t>
    </rPh>
    <phoneticPr fontId="13"/>
  </si>
  <si>
    <t>情報端末②</t>
    <rPh sb="0" eb="2">
      <t>ジョウホウ</t>
    </rPh>
    <rPh sb="2" eb="4">
      <t>タンマツ</t>
    </rPh>
    <phoneticPr fontId="13"/>
  </si>
  <si>
    <t>消費税を含めて申請しますか？</t>
    <rPh sb="0" eb="3">
      <t>ショウヒゼイ</t>
    </rPh>
    <rPh sb="4" eb="5">
      <t>フク</t>
    </rPh>
    <rPh sb="7" eb="9">
      <t>シンセイ</t>
    </rPh>
    <phoneticPr fontId="10"/>
  </si>
  <si>
    <t>①</t>
    <phoneticPr fontId="10"/>
  </si>
  <si>
    <t>種別</t>
    <rPh sb="0" eb="2">
      <t>シュベツ</t>
    </rPh>
    <phoneticPr fontId="10"/>
  </si>
  <si>
    <t>製品名</t>
    <rPh sb="0" eb="3">
      <t>セイヒンメイ</t>
    </rPh>
    <phoneticPr fontId="10"/>
  </si>
  <si>
    <t>⑤</t>
    <phoneticPr fontId="10"/>
  </si>
  <si>
    <t>本体価格
（1台当たり）</t>
    <rPh sb="0" eb="2">
      <t>ホンタイ</t>
    </rPh>
    <rPh sb="2" eb="4">
      <t>カカク</t>
    </rPh>
    <rPh sb="7" eb="8">
      <t>ダイ</t>
    </rPh>
    <rPh sb="8" eb="9">
      <t>ア</t>
    </rPh>
    <phoneticPr fontId="13"/>
  </si>
  <si>
    <t>値引き額</t>
    <rPh sb="0" eb="2">
      <t>ネビ</t>
    </rPh>
    <rPh sb="3" eb="4">
      <t>ガク</t>
    </rPh>
    <phoneticPr fontId="10"/>
  </si>
  <si>
    <t>情報端末③</t>
    <rPh sb="0" eb="2">
      <t>ジョウホウ</t>
    </rPh>
    <rPh sb="2" eb="4">
      <t>タンマツ</t>
    </rPh>
    <phoneticPr fontId="13"/>
  </si>
  <si>
    <t>情報端末④</t>
    <rPh sb="0" eb="2">
      <t>ジョウホウ</t>
    </rPh>
    <rPh sb="2" eb="4">
      <t>タンマツ</t>
    </rPh>
    <phoneticPr fontId="13"/>
  </si>
  <si>
    <t>合計額</t>
    <rPh sb="0" eb="2">
      <t>ゴウケイ</t>
    </rPh>
    <rPh sb="2" eb="3">
      <t>ガク</t>
    </rPh>
    <phoneticPr fontId="10"/>
  </si>
  <si>
    <t>合計</t>
    <rPh sb="0" eb="2">
      <t>ゴウケイ</t>
    </rPh>
    <phoneticPr fontId="10"/>
  </si>
  <si>
    <t>③</t>
    <phoneticPr fontId="10"/>
  </si>
  <si>
    <t>新規導入、追加導入の別</t>
    <rPh sb="0" eb="2">
      <t>シンキ</t>
    </rPh>
    <rPh sb="2" eb="4">
      <t>ドウニュウ</t>
    </rPh>
    <rPh sb="5" eb="7">
      <t>ツイカ</t>
    </rPh>
    <rPh sb="7" eb="9">
      <t>ドウニュウ</t>
    </rPh>
    <rPh sb="10" eb="11">
      <t>ベツ</t>
    </rPh>
    <phoneticPr fontId="10"/>
  </si>
  <si>
    <t>②</t>
    <phoneticPr fontId="10"/>
  </si>
  <si>
    <t>④</t>
    <phoneticPr fontId="10"/>
  </si>
  <si>
    <t>⑥</t>
    <phoneticPr fontId="10"/>
  </si>
  <si>
    <t>②情報端末の価格について、入力してください。</t>
    <phoneticPr fontId="10"/>
  </si>
  <si>
    <t>②情報端末の価格について、入力してください。</t>
    <phoneticPr fontId="10"/>
  </si>
  <si>
    <t>②情報端末の価格について、入力してください。</t>
    <phoneticPr fontId="10"/>
  </si>
  <si>
    <t>②情報端末の価格について、入力してください。</t>
    <phoneticPr fontId="10"/>
  </si>
  <si>
    <t>②情報端末の価格について、入力してください。</t>
    <phoneticPr fontId="10"/>
  </si>
  <si>
    <t>Wi-Fi使用の有無</t>
    <rPh sb="5" eb="7">
      <t>シヨウ</t>
    </rPh>
    <rPh sb="8" eb="10">
      <t>ウム</t>
    </rPh>
    <phoneticPr fontId="10"/>
  </si>
  <si>
    <t>円</t>
    <rPh sb="0" eb="1">
      <t>エン</t>
    </rPh>
    <phoneticPr fontId="10"/>
  </si>
  <si>
    <t>③導入機器②のWi-Fi使用の有無について、ご選択ください。</t>
    <rPh sb="1" eb="3">
      <t>ドウニュウ</t>
    </rPh>
    <rPh sb="3" eb="5">
      <t>キキ</t>
    </rPh>
    <rPh sb="12" eb="14">
      <t>シヨウ</t>
    </rPh>
    <rPh sb="15" eb="17">
      <t>ウム</t>
    </rPh>
    <rPh sb="23" eb="25">
      <t>センタク</t>
    </rPh>
    <phoneticPr fontId="10"/>
  </si>
  <si>
    <t>③導入機器③のWi-Fi使用の有無について、ご選択ください。</t>
    <rPh sb="1" eb="3">
      <t>ドウニュウ</t>
    </rPh>
    <rPh sb="3" eb="5">
      <t>キキ</t>
    </rPh>
    <rPh sb="12" eb="14">
      <t>シヨウ</t>
    </rPh>
    <rPh sb="15" eb="17">
      <t>ウム</t>
    </rPh>
    <rPh sb="23" eb="25">
      <t>センタク</t>
    </rPh>
    <phoneticPr fontId="10"/>
  </si>
  <si>
    <t>③導入機器④のWi-Fi使用の有無について、ご選択ください。</t>
    <rPh sb="1" eb="3">
      <t>ドウニュウ</t>
    </rPh>
    <rPh sb="3" eb="5">
      <t>キキ</t>
    </rPh>
    <rPh sb="12" eb="14">
      <t>シヨウ</t>
    </rPh>
    <rPh sb="15" eb="17">
      <t>ウム</t>
    </rPh>
    <rPh sb="23" eb="25">
      <t>センタク</t>
    </rPh>
    <phoneticPr fontId="10"/>
  </si>
  <si>
    <t>③導入機器⑤のWi-Fi使用の有無について、ご選択ください。</t>
    <rPh sb="1" eb="3">
      <t>ドウニュウ</t>
    </rPh>
    <rPh sb="3" eb="5">
      <t>キキ</t>
    </rPh>
    <rPh sb="12" eb="14">
      <t>シヨウ</t>
    </rPh>
    <rPh sb="15" eb="17">
      <t>ウム</t>
    </rPh>
    <rPh sb="23" eb="25">
      <t>センタク</t>
    </rPh>
    <phoneticPr fontId="10"/>
  </si>
  <si>
    <t>③導入機器⑥のWi-Fi使用の有無について、ご選択ください。</t>
    <rPh sb="1" eb="3">
      <t>ドウニュウ</t>
    </rPh>
    <rPh sb="3" eb="5">
      <t>キキ</t>
    </rPh>
    <rPh sb="12" eb="14">
      <t>シヨウ</t>
    </rPh>
    <rPh sb="15" eb="17">
      <t>ウム</t>
    </rPh>
    <rPh sb="23" eb="25">
      <t>センタク</t>
    </rPh>
    <phoneticPr fontId="10"/>
  </si>
  <si>
    <t>Wi-Fi環境整備を申請しますか？</t>
    <rPh sb="5" eb="7">
      <t>カンキョウ</t>
    </rPh>
    <rPh sb="7" eb="9">
      <t>セイビ</t>
    </rPh>
    <rPh sb="10" eb="12">
      <t>シンセイ</t>
    </rPh>
    <phoneticPr fontId="10"/>
  </si>
  <si>
    <t>Wi-Fi環境整備の主たる使途を選択してください。</t>
    <rPh sb="16" eb="18">
      <t>センタク</t>
    </rPh>
    <phoneticPr fontId="10"/>
  </si>
  <si>
    <t>情報端末価格（総額）</t>
  </si>
  <si>
    <t>情報端末価格（総額）</t>
    <rPh sb="0" eb="2">
      <t>ジョウホウ</t>
    </rPh>
    <rPh sb="2" eb="4">
      <t>タンマツ</t>
    </rPh>
    <rPh sb="4" eb="6">
      <t>カカク</t>
    </rPh>
    <rPh sb="7" eb="9">
      <t>ソウガク</t>
    </rPh>
    <phoneticPr fontId="10"/>
  </si>
  <si>
    <t>種別</t>
    <rPh sb="0" eb="2">
      <t>シュベツ</t>
    </rPh>
    <phoneticPr fontId="13"/>
  </si>
  <si>
    <t>Wi-Fi環境整備費用</t>
    <rPh sb="5" eb="7">
      <t>カンキョウ</t>
    </rPh>
    <rPh sb="7" eb="9">
      <t>セイビ</t>
    </rPh>
    <rPh sb="9" eb="11">
      <t>ヒヨウ</t>
    </rPh>
    <phoneticPr fontId="10"/>
  </si>
  <si>
    <t>Wi-FI使用目的</t>
    <rPh sb="5" eb="7">
      <t>シヨウ</t>
    </rPh>
    <rPh sb="7" eb="9">
      <t>モクテキ</t>
    </rPh>
    <phoneticPr fontId="10"/>
  </si>
  <si>
    <t>導入機器①</t>
    <rPh sb="0" eb="2">
      <t>ドウニュウ</t>
    </rPh>
    <rPh sb="2" eb="4">
      <t>キキ</t>
    </rPh>
    <phoneticPr fontId="10"/>
  </si>
  <si>
    <t>導入機器②</t>
    <rPh sb="0" eb="2">
      <t>ドウニュウ</t>
    </rPh>
    <rPh sb="2" eb="4">
      <t>キキ</t>
    </rPh>
    <phoneticPr fontId="10"/>
  </si>
  <si>
    <t>導入機器③</t>
    <rPh sb="0" eb="2">
      <t>ドウニュウ</t>
    </rPh>
    <rPh sb="2" eb="4">
      <t>キキ</t>
    </rPh>
    <phoneticPr fontId="10"/>
  </si>
  <si>
    <t>導入機器④</t>
    <rPh sb="0" eb="2">
      <t>ドウニュウ</t>
    </rPh>
    <rPh sb="2" eb="4">
      <t>キキ</t>
    </rPh>
    <phoneticPr fontId="10"/>
  </si>
  <si>
    <t>導入機器⑤</t>
    <rPh sb="0" eb="2">
      <t>ドウニュウ</t>
    </rPh>
    <rPh sb="2" eb="4">
      <t>キキ</t>
    </rPh>
    <phoneticPr fontId="10"/>
  </si>
  <si>
    <t>導入機器⑥</t>
    <rPh sb="0" eb="2">
      <t>ドウニュウ</t>
    </rPh>
    <rPh sb="2" eb="4">
      <t>キキ</t>
    </rPh>
    <phoneticPr fontId="10"/>
  </si>
  <si>
    <t>Wi-Fi使用台数</t>
    <rPh sb="5" eb="7">
      <t>シヨウ</t>
    </rPh>
    <rPh sb="7" eb="9">
      <t>ダイスウ</t>
    </rPh>
    <phoneticPr fontId="10"/>
  </si>
  <si>
    <t>Wi-Fi金額（按分）</t>
    <rPh sb="5" eb="7">
      <t>キンガク</t>
    </rPh>
    <rPh sb="8" eb="10">
      <t>アンブン</t>
    </rPh>
    <phoneticPr fontId="10"/>
  </si>
  <si>
    <t>１台当たりの対象経費算出</t>
    <rPh sb="1" eb="2">
      <t>ダイ</t>
    </rPh>
    <rPh sb="2" eb="3">
      <t>ア</t>
    </rPh>
    <rPh sb="6" eb="8">
      <t>タイショウ</t>
    </rPh>
    <rPh sb="8" eb="10">
      <t>ケイヒ</t>
    </rPh>
    <rPh sb="10" eb="12">
      <t>サンシュツ</t>
    </rPh>
    <phoneticPr fontId="10"/>
  </si>
  <si>
    <t>【Ｂ．重点分野に該当しないその他の機器】</t>
    <phoneticPr fontId="10"/>
  </si>
  <si>
    <t>１台当たりの対象経費算出</t>
    <phoneticPr fontId="10"/>
  </si>
  <si>
    <t>介護ソフト</t>
    <rPh sb="0" eb="2">
      <t>カイゴ</t>
    </rPh>
    <phoneticPr fontId="10"/>
  </si>
  <si>
    <t>補助対象経費</t>
    <rPh sb="0" eb="2">
      <t>ホジョ</t>
    </rPh>
    <rPh sb="2" eb="4">
      <t>タイショウ</t>
    </rPh>
    <rPh sb="4" eb="6">
      <t>ケイヒ</t>
    </rPh>
    <phoneticPr fontId="10"/>
  </si>
  <si>
    <t>Wi-Fi金額</t>
    <rPh sb="5" eb="7">
      <t>キンガク</t>
    </rPh>
    <phoneticPr fontId="10"/>
  </si>
  <si>
    <t>介護ソフト</t>
    <rPh sb="0" eb="2">
      <t>カイゴ</t>
    </rPh>
    <phoneticPr fontId="10"/>
  </si>
  <si>
    <t>←合計額に誤りがないか　確認ください</t>
    <rPh sb="1" eb="4">
      <t>ゴウケイガク</t>
    </rPh>
    <rPh sb="5" eb="6">
      <t>アヤマ</t>
    </rPh>
    <rPh sb="12" eb="14">
      <t>カクニン</t>
    </rPh>
    <phoneticPr fontId="10"/>
  </si>
  <si>
    <t>←合計額に誤りがないか確認ください</t>
    <rPh sb="1" eb="4">
      <t>ゴウケイガク</t>
    </rPh>
    <rPh sb="5" eb="6">
      <t>アヤマ</t>
    </rPh>
    <rPh sb="11" eb="13">
      <t>カクニン</t>
    </rPh>
    <phoneticPr fontId="10"/>
  </si>
  <si>
    <t>機器①　合計額</t>
    <rPh sb="0" eb="2">
      <t>キキ</t>
    </rPh>
    <rPh sb="4" eb="7">
      <t>ゴウケイガク</t>
    </rPh>
    <phoneticPr fontId="10"/>
  </si>
  <si>
    <t>機器②　合計額</t>
    <rPh sb="0" eb="2">
      <t>キキ</t>
    </rPh>
    <rPh sb="4" eb="7">
      <t>ゴウケイガク</t>
    </rPh>
    <phoneticPr fontId="10"/>
  </si>
  <si>
    <t>機器③　合計額</t>
    <rPh sb="0" eb="2">
      <t>キキ</t>
    </rPh>
    <rPh sb="4" eb="7">
      <t>ゴウケイガク</t>
    </rPh>
    <phoneticPr fontId="10"/>
  </si>
  <si>
    <t>機器④　合計額</t>
    <rPh sb="0" eb="2">
      <t>キキ</t>
    </rPh>
    <rPh sb="4" eb="7">
      <t>ゴウケイガク</t>
    </rPh>
    <phoneticPr fontId="10"/>
  </si>
  <si>
    <t>機器⑤　合計額</t>
    <rPh sb="0" eb="2">
      <t>キキ</t>
    </rPh>
    <rPh sb="4" eb="7">
      <t>ゴウケイガク</t>
    </rPh>
    <phoneticPr fontId="10"/>
  </si>
  <si>
    <t>機器⑥　合計額</t>
    <rPh sb="0" eb="2">
      <t>キキ</t>
    </rPh>
    <rPh sb="4" eb="7">
      <t>ゴウケイガク</t>
    </rPh>
    <phoneticPr fontId="10"/>
  </si>
  <si>
    <t>パッケージ型①～⑥合計額</t>
    <rPh sb="5" eb="6">
      <t>ガタ</t>
    </rPh>
    <rPh sb="9" eb="12">
      <t>ゴウケイガク</t>
    </rPh>
    <phoneticPr fontId="10"/>
  </si>
  <si>
    <t>Wi-Fi金額</t>
    <rPh sb="5" eb="7">
      <t>キンガク</t>
    </rPh>
    <phoneticPr fontId="10"/>
  </si>
  <si>
    <t>補助対象経費</t>
    <rPh sb="0" eb="2">
      <t>ホジョ</t>
    </rPh>
    <rPh sb="2" eb="4">
      <t>タイショウ</t>
    </rPh>
    <rPh sb="4" eb="6">
      <t>ケイヒ</t>
    </rPh>
    <phoneticPr fontId="10"/>
  </si>
  <si>
    <t>パッケージ型の導入経費</t>
    <rPh sb="5" eb="6">
      <t>ガタ</t>
    </rPh>
    <rPh sb="7" eb="9">
      <t>ドウニュウ</t>
    </rPh>
    <rPh sb="9" eb="11">
      <t>ケイヒ</t>
    </rPh>
    <phoneticPr fontId="10"/>
  </si>
  <si>
    <t>補助対象経費算出シート</t>
    <rPh sb="0" eb="2">
      <t>ホジョ</t>
    </rPh>
    <rPh sb="2" eb="4">
      <t>タイショウ</t>
    </rPh>
    <rPh sb="4" eb="6">
      <t>ケイヒ</t>
    </rPh>
    <rPh sb="6" eb="8">
      <t>サンシュツ</t>
    </rPh>
    <phoneticPr fontId="1"/>
  </si>
  <si>
    <t>区分A</t>
    <rPh sb="0" eb="2">
      <t>クブン</t>
    </rPh>
    <phoneticPr fontId="10"/>
  </si>
  <si>
    <t>区分B</t>
    <rPh sb="0" eb="2">
      <t>クブン</t>
    </rPh>
    <phoneticPr fontId="10"/>
  </si>
  <si>
    <t>区分C</t>
    <rPh sb="0" eb="2">
      <t>クブン</t>
    </rPh>
    <phoneticPr fontId="10"/>
  </si>
  <si>
    <t>Wi-Fi環境整備の主たる使途を選択してください。</t>
    <phoneticPr fontId="10"/>
  </si>
  <si>
    <t>移乗・移動を支援機器（床走行・天井吊り下げリフト）</t>
  </si>
  <si>
    <t>調理支援機器</t>
  </si>
  <si>
    <t>区分D</t>
    <rPh sb="0" eb="2">
      <t>クブン</t>
    </rPh>
    <phoneticPr fontId="10"/>
  </si>
  <si>
    <t>①移乗支援</t>
    <rPh sb="1" eb="3">
      <t>イジョウ</t>
    </rPh>
    <rPh sb="3" eb="5">
      <t>シエン</t>
    </rPh>
    <phoneticPr fontId="3"/>
  </si>
  <si>
    <t>②移動支援</t>
    <rPh sb="1" eb="3">
      <t>イドウ</t>
    </rPh>
    <rPh sb="3" eb="5">
      <t>シエン</t>
    </rPh>
    <phoneticPr fontId="3"/>
  </si>
  <si>
    <t>③排泄支援</t>
    <rPh sb="1" eb="3">
      <t>ハイセツ</t>
    </rPh>
    <rPh sb="3" eb="5">
      <t>シエン</t>
    </rPh>
    <phoneticPr fontId="3"/>
  </si>
  <si>
    <t>④見守り・コミュニケーション</t>
    <rPh sb="1" eb="3">
      <t>ミマモ</t>
    </rPh>
    <phoneticPr fontId="3"/>
  </si>
  <si>
    <t>⑤入浴支援</t>
    <rPh sb="1" eb="3">
      <t>ニュウヨク</t>
    </rPh>
    <rPh sb="3" eb="5">
      <t>シエン</t>
    </rPh>
    <phoneticPr fontId="3"/>
  </si>
  <si>
    <t>←いらない</t>
    <phoneticPr fontId="10"/>
  </si>
  <si>
    <r>
      <t>円</t>
    </r>
    <r>
      <rPr>
        <sz val="16"/>
        <color rgb="FFFF0000"/>
        <rFont val="ＭＳ Ｐゴシック"/>
        <family val="3"/>
        <charset val="128"/>
        <scheme val="minor"/>
      </rPr>
      <t>←いらない</t>
    </r>
    <rPh sb="0" eb="1">
      <t>エン</t>
    </rPh>
    <phoneticPr fontId="13"/>
  </si>
  <si>
    <r>
      <t>②情報端末の価格について、入力してください。</t>
    </r>
    <r>
      <rPr>
        <sz val="16"/>
        <color rgb="FFFF0000"/>
        <rFont val="ＭＳ Ｐゴシック"/>
        <family val="3"/>
        <charset val="128"/>
        <scheme val="minor"/>
      </rPr>
      <t>←いらない</t>
    </r>
    <phoneticPr fontId="10"/>
  </si>
  <si>
    <t>①導入するバックオフィスソフトの導入価格、値引額を入力してください。</t>
    <rPh sb="1" eb="3">
      <t>ドウニュウ</t>
    </rPh>
    <rPh sb="16" eb="18">
      <t>ドウニュウ</t>
    </rPh>
    <rPh sb="18" eb="20">
      <t>カカク</t>
    </rPh>
    <rPh sb="21" eb="23">
      <t>ネビ</t>
    </rPh>
    <rPh sb="23" eb="24">
      <t>ガク</t>
    </rPh>
    <rPh sb="25" eb="27">
      <t>ニュウリョク</t>
    </rPh>
    <phoneticPr fontId="13"/>
  </si>
  <si>
    <t>①導入する機器の本体価格、値引額を入力してください。</t>
    <rPh sb="1" eb="3">
      <t>ドウニュウ</t>
    </rPh>
    <rPh sb="5" eb="7">
      <t>キキ</t>
    </rPh>
    <rPh sb="8" eb="10">
      <t>ホンタイ</t>
    </rPh>
    <rPh sb="10" eb="12">
      <t>カカク</t>
    </rPh>
    <rPh sb="13" eb="15">
      <t>ネビ</t>
    </rPh>
    <rPh sb="15" eb="16">
      <t>ガク</t>
    </rPh>
    <rPh sb="17" eb="19">
      <t>ニュウリョク</t>
    </rPh>
    <phoneticPr fontId="13"/>
  </si>
  <si>
    <t>バックオフィスソフト</t>
    <phoneticPr fontId="10"/>
  </si>
  <si>
    <t>バックオフィスソフトト導入価格</t>
    <rPh sb="11" eb="13">
      <t>ドウニュウ</t>
    </rPh>
    <rPh sb="13" eb="15">
      <t>カカクジョウホウタンマツノゾ</t>
    </rPh>
    <phoneticPr fontId="10"/>
  </si>
  <si>
    <t>③導入機器①のWi-Fi使用の有無について、ご選択ください。</t>
    <rPh sb="1" eb="3">
      <t>ドウニュウ</t>
    </rPh>
    <rPh sb="3" eb="5">
      <t>キキ</t>
    </rPh>
    <rPh sb="12" eb="14">
      <t>シヨウ</t>
    </rPh>
    <rPh sb="15" eb="17">
      <t>ウム</t>
    </rPh>
    <rPh sb="23" eb="25">
      <t>センタク</t>
    </rPh>
    <phoneticPr fontId="10"/>
  </si>
  <si>
    <t>その他付帯経費</t>
    <rPh sb="2" eb="3">
      <t>タ</t>
    </rPh>
    <rPh sb="3" eb="5">
      <t>フタイ</t>
    </rPh>
    <rPh sb="5" eb="7">
      <t>ケイヒ</t>
    </rPh>
    <phoneticPr fontId="10"/>
  </si>
  <si>
    <t>←自動計算</t>
    <rPh sb="1" eb="5">
      <t>ジドウケイサン</t>
    </rPh>
    <phoneticPr fontId="10"/>
  </si>
  <si>
    <t>Wi-Fi金額（按分）</t>
    <phoneticPr fontId="10"/>
  </si>
  <si>
    <t>導入機器の台数</t>
    <rPh sb="0" eb="2">
      <t>ドウニュウ</t>
    </rPh>
    <rPh sb="2" eb="4">
      <t>キキ</t>
    </rPh>
    <rPh sb="5" eb="7">
      <t>ダイスウ</t>
    </rPh>
    <phoneticPr fontId="10"/>
  </si>
  <si>
    <t>【C．バックオフィスソフト】</t>
    <phoneticPr fontId="10"/>
  </si>
  <si>
    <t>【E．介護テクノロジーのパッケージ型の導入】</t>
    <rPh sb="3" eb="5">
      <t>カイゴ</t>
    </rPh>
    <rPh sb="17" eb="18">
      <t>ガタ</t>
    </rPh>
    <rPh sb="19" eb="21">
      <t>ドウニュウ</t>
    </rPh>
    <phoneticPr fontId="10"/>
  </si>
  <si>
    <t>【Ｂ．その他の機器】</t>
    <rPh sb="5" eb="6">
      <t>タ</t>
    </rPh>
    <rPh sb="7" eb="9">
      <t>キキ</t>
    </rPh>
    <phoneticPr fontId="10"/>
  </si>
  <si>
    <t>【D．介護ソフト】</t>
    <rPh sb="3" eb="5">
      <t>カイゴ</t>
    </rPh>
    <phoneticPr fontId="10"/>
  </si>
  <si>
    <t>⑦機能訓練支援</t>
    <rPh sb="1" eb="3">
      <t>キノウ</t>
    </rPh>
    <rPh sb="3" eb="5">
      <t>クンレン</t>
    </rPh>
    <rPh sb="5" eb="7">
      <t>シエン</t>
    </rPh>
    <phoneticPr fontId="3"/>
  </si>
  <si>
    <t>⑧食事・栄養管理支援</t>
    <rPh sb="1" eb="3">
      <t>ショクジ</t>
    </rPh>
    <rPh sb="4" eb="6">
      <t>エイヨウ</t>
    </rPh>
    <rPh sb="6" eb="8">
      <t>カンリ</t>
    </rPh>
    <rPh sb="8" eb="10">
      <t>シエン</t>
    </rPh>
    <phoneticPr fontId="3"/>
  </si>
  <si>
    <t>⑨認知症生活支援・認知症ケア支援</t>
    <rPh sb="1" eb="4">
      <t>ニンチショウ</t>
    </rPh>
    <rPh sb="4" eb="6">
      <t>セイカツ</t>
    </rPh>
    <rPh sb="6" eb="8">
      <t>シエン</t>
    </rPh>
    <rPh sb="9" eb="12">
      <t>ニンチショウ</t>
    </rPh>
    <rPh sb="14" eb="16">
      <t>シエン</t>
    </rPh>
    <phoneticPr fontId="3"/>
  </si>
  <si>
    <t>⑥介護業務支援（インカム、介護ソフト以外）</t>
    <rPh sb="1" eb="3">
      <t>カイゴ</t>
    </rPh>
    <rPh sb="3" eb="5">
      <t>ギョウム</t>
    </rPh>
    <rPh sb="5" eb="7">
      <t>シエン</t>
    </rPh>
    <phoneticPr fontId="3"/>
  </si>
  <si>
    <t>補助対象経費　【C.バックオフィスソフト】</t>
    <rPh sb="0" eb="2">
      <t>ホジョ</t>
    </rPh>
    <rPh sb="2" eb="4">
      <t>タイショウ</t>
    </rPh>
    <rPh sb="4" eb="6">
      <t>ケイヒ</t>
    </rPh>
    <phoneticPr fontId="10"/>
  </si>
  <si>
    <t>⑪介護業務支援（介護ソフト）</t>
    <rPh sb="1" eb="7">
      <t>カイゴギョウムシエン</t>
    </rPh>
    <rPh sb="8" eb="10">
      <t>カイゴ</t>
    </rPh>
    <phoneticPr fontId="10"/>
  </si>
  <si>
    <t>補助対象経費　【Ｅ．介護テクノロジーのパッケージ型の導入】</t>
    <rPh sb="0" eb="2">
      <t>ホジョ</t>
    </rPh>
    <rPh sb="2" eb="4">
      <t>タイショウ</t>
    </rPh>
    <rPh sb="4" eb="6">
      <t>ケイヒ</t>
    </rPh>
    <phoneticPr fontId="10"/>
  </si>
  <si>
    <t>補助対象経費　【D.介護ソフト】</t>
    <rPh sb="0" eb="2">
      <t>ホジョ</t>
    </rPh>
    <rPh sb="2" eb="4">
      <t>タイショウ</t>
    </rPh>
    <rPh sb="4" eb="6">
      <t>ケイヒ</t>
    </rPh>
    <phoneticPr fontId="10"/>
  </si>
  <si>
    <r>
      <t>①導入する介護ソフトの導入価格、情報端末価格（パソコン、タブレット端末、スマートフォン等）、その他付帯経費</t>
    </r>
    <r>
      <rPr>
        <sz val="16"/>
        <color rgb="FFFF0000"/>
        <rFont val="ＭＳ Ｐゴシック"/>
        <family val="3"/>
        <charset val="128"/>
        <scheme val="minor"/>
      </rPr>
      <t>、</t>
    </r>
    <r>
      <rPr>
        <sz val="16"/>
        <color theme="1"/>
        <rFont val="ＭＳ Ｐゴシック"/>
        <family val="3"/>
        <charset val="128"/>
        <scheme val="minor"/>
      </rPr>
      <t>値引額を入力してください。</t>
    </r>
    <rPh sb="43" eb="44">
      <t>ナド</t>
    </rPh>
    <rPh sb="48" eb="49">
      <t>タ</t>
    </rPh>
    <rPh sb="49" eb="51">
      <t>フタイ</t>
    </rPh>
    <rPh sb="51" eb="53">
      <t>ケイヒ</t>
    </rPh>
    <phoneticPr fontId="13"/>
  </si>
  <si>
    <t>⑩インカム</t>
    <phoneticPr fontId="3"/>
  </si>
  <si>
    <t>⑩インカム</t>
    <phoneticPr fontId="10"/>
  </si>
  <si>
    <t>福祉用具※移乗支援（スライディングボード・車いす等）</t>
    <rPh sb="21" eb="22">
      <t>クルマ</t>
    </rPh>
    <phoneticPr fontId="10"/>
  </si>
  <si>
    <t>ウェラブル端末</t>
    <rPh sb="5" eb="7">
      <t>タンマツ</t>
    </rPh>
    <phoneticPr fontId="10"/>
  </si>
  <si>
    <t>１台当たりの補助対象経費　【Ｂ．その他の機器】</t>
    <rPh sb="1" eb="2">
      <t>ダイ</t>
    </rPh>
    <rPh sb="2" eb="3">
      <t>ア</t>
    </rPh>
    <rPh sb="6" eb="8">
      <t>ホジョ</t>
    </rPh>
    <rPh sb="8" eb="10">
      <t>タイショウ</t>
    </rPh>
    <rPh sb="10" eb="12">
      <t>ケイヒ</t>
    </rPh>
    <phoneticPr fontId="10"/>
  </si>
  <si>
    <t>【C.バックオフィスソフト】</t>
    <phoneticPr fontId="10"/>
  </si>
  <si>
    <t>【D.介護ソフト】</t>
    <phoneticPr fontId="10"/>
  </si>
  <si>
    <t>D.介護ソフト</t>
    <phoneticPr fontId="10"/>
  </si>
  <si>
    <t>E.パッケージ</t>
    <phoneticPr fontId="10"/>
  </si>
  <si>
    <t>【E．パッケージ型の導入】</t>
    <phoneticPr fontId="10"/>
  </si>
  <si>
    <t>導入機器の台数
（介護ソフトの場合は１と入力）</t>
    <rPh sb="0" eb="2">
      <t>ドウニュウ</t>
    </rPh>
    <rPh sb="2" eb="4">
      <t>キキ</t>
    </rPh>
    <rPh sb="5" eb="7">
      <t>ダイスウ</t>
    </rPh>
    <rPh sb="15" eb="17">
      <t>バアイ</t>
    </rPh>
    <rPh sb="20" eb="22">
      <t>ニュウリョク</t>
    </rPh>
    <phoneticPr fontId="10"/>
  </si>
  <si>
    <t>①導入する介護ロボットの本体価格、情報端末価格(パソコン、タブレット端末、スマートフォン等）、その他付帯経費、値引額を入力してください。</t>
    <rPh sb="44" eb="45">
      <t>ナド</t>
    </rPh>
    <phoneticPr fontId="13"/>
  </si>
  <si>
    <t>①導入する介護ソフトの導入価格、介護ロボットの本体価格、情報端末価格（パソコン、タブレット端末、スマートフォン等）、その他付帯経費、値引額を入力してください。</t>
    <rPh sb="5" eb="7">
      <t>カイゴ</t>
    </rPh>
    <rPh sb="11" eb="15">
      <t>ドウニュウカカク</t>
    </rPh>
    <rPh sb="55" eb="56">
      <t>ナド</t>
    </rPh>
    <phoneticPr fontId="13"/>
  </si>
  <si>
    <t>【Ａ．介護ロボット】</t>
    <phoneticPr fontId="10"/>
  </si>
  <si>
    <t>A.介護ロボット</t>
    <phoneticPr fontId="10"/>
  </si>
  <si>
    <r>
      <t xml:space="preserve">　本シートは、福岡県介護DX支援事業費補助金の対象経費算出用のシートです。以下の考え方に基づき、自動で計算されます。
【積算の考え方】
①機器等の導入に付帯して必要となる経費は、機器の導入台数で按分して計算を行います。
②Wi-Fi環境整備に係る経費については、【Ａ．介護ロボット】、【D．介護ソフト】、【E．介護ロボットのパッケージ型の導入】のうち、主たる使途の経費に合算して計算を行います。
ただし、【Ａ．介護ロボット】でWi-Fiを使用する機器が複数ある場合は、機器の導入台数で按分して計算を行います。
</t>
    </r>
    <r>
      <rPr>
        <b/>
        <sz val="18"/>
        <color theme="1"/>
        <rFont val="ＭＳ Ｐゴシック"/>
        <family val="3"/>
        <charset val="128"/>
        <scheme val="minor"/>
      </rPr>
      <t>情報端末とは、パソコン、タブレット端末、スマートフォンを指します。</t>
    </r>
    <r>
      <rPr>
        <sz val="18"/>
        <color theme="1"/>
        <rFont val="ＭＳ Ｐゴシック"/>
        <family val="2"/>
        <charset val="128"/>
        <scheme val="minor"/>
      </rPr>
      <t xml:space="preserve">
</t>
    </r>
    <rPh sb="92" eb="94">
      <t>ドウニュウ</t>
    </rPh>
    <rPh sb="203" eb="205">
      <t>ケイヒ</t>
    </rPh>
    <rPh sb="236" eb="238">
      <t>シヨウ</t>
    </rPh>
    <rPh sb="240" eb="242">
      <t>キキ</t>
    </rPh>
    <rPh sb="243" eb="245">
      <t>フクスウ</t>
    </rPh>
    <rPh sb="247" eb="249">
      <t>バアイ</t>
    </rPh>
    <rPh sb="251" eb="253">
      <t>キキケイサンオコナ</t>
    </rPh>
    <rPh sb="256" eb="260">
      <t>ジョウホウタンマツ</t>
    </rPh>
    <rPh sb="273" eb="275">
      <t>タンマツ</t>
    </rPh>
    <rPh sb="284" eb="285">
      <t>サ</t>
    </rPh>
    <phoneticPr fontId="10"/>
  </si>
  <si>
    <t>１台当たりの補助対象経費　【Ａ．介護ロボット）】</t>
    <rPh sb="1" eb="2">
      <t>ダイ</t>
    </rPh>
    <rPh sb="2" eb="3">
      <t>ア</t>
    </rPh>
    <rPh sb="6" eb="8">
      <t>ホジョ</t>
    </rPh>
    <rPh sb="8" eb="10">
      <t>タイショウ</t>
    </rPh>
    <rPh sb="10" eb="12">
      <t>ケイヒ</t>
    </rPh>
    <phoneticPr fontId="10"/>
  </si>
  <si>
    <t>導入機器の台数</t>
    <phoneticPr fontId="10"/>
  </si>
  <si>
    <t>台</t>
    <phoneticPr fontId="13"/>
  </si>
  <si>
    <t>介護ソフト導入価格</t>
    <rPh sb="0" eb="2">
      <t>カイゴ</t>
    </rPh>
    <rPh sb="5" eb="7">
      <t>ドウニュウ</t>
    </rPh>
    <rPh sb="7" eb="9">
      <t>カカク</t>
    </rPh>
    <phoneticPr fontId="10"/>
  </si>
  <si>
    <t>使用しない</t>
  </si>
  <si>
    <t>付帯経費
（Wi-Fi環境整備を除く）</t>
    <rPh sb="0" eb="2">
      <t>フタイ</t>
    </rPh>
    <rPh sb="2" eb="4">
      <t>ケイヒ</t>
    </rPh>
    <phoneticPr fontId="10"/>
  </si>
  <si>
    <t>付帯経費
（Wi-Fi環境整備を除く）</t>
    <rPh sb="0" eb="4">
      <t>フタイケイヒ</t>
    </rPh>
    <rPh sb="16" eb="17">
      <t>ノゾ</t>
    </rPh>
    <phoneticPr fontId="10"/>
  </si>
  <si>
    <t>付帯経費
(Wi-Fi環境整備を除く）</t>
    <rPh sb="0" eb="2">
      <t>フタイ</t>
    </rPh>
    <rPh sb="2" eb="4">
      <t>ケイヒ</t>
    </rPh>
    <rPh sb="16" eb="17">
      <t>ノゾ</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</si>
</sst>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quot;円&quot;"/>
  </numFmts>
  <fonts count="3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sz val="14"/>
      <name val="ＭＳ 明朝"/>
      <family val="1"/>
      <charset val="128"/>
    </font>
    <font>
      <sz val="6"/>
      <name val="ＭＳ Ｐゴシック"/>
      <family val="2"/>
      <charset val="128"/>
      <scheme val="minor"/>
    </font>
    <font>
      <sz val="11"/>
      <color theme="1"/>
      <name val="ＭＳ Ｐゴシック"/>
      <family val="3"/>
      <charset val="128"/>
    </font>
    <font>
      <sz val="12"/>
      <color theme="1"/>
      <name val="ＭＳ Ｐゴシック"/>
      <family val="2"/>
      <charset val="128"/>
      <scheme val="minor"/>
    </font>
    <font>
      <u/>
      <sz val="11"/>
      <color indexed="12"/>
      <name val="ＭＳ Ｐゴシック"/>
      <family val="3"/>
      <charset val="128"/>
    </font>
    <font>
      <sz val="14"/>
      <color theme="1"/>
      <name val="ＭＳ Ｐゴシック"/>
      <family val="2"/>
      <charset val="128"/>
      <scheme val="minor"/>
    </font>
    <font>
      <sz val="14"/>
      <color theme="1"/>
      <name val="ＭＳ Ｐゴシック"/>
      <family val="3"/>
      <charset val="128"/>
      <scheme val="minor"/>
    </font>
    <font>
      <sz val="10"/>
      <color rgb="FF000000"/>
      <name val="Times New Roman"/>
      <family val="1"/>
    </font>
    <font>
      <sz val="12"/>
      <color theme="1"/>
      <name val="ＭＳ Ｐゴシック"/>
      <family val="3"/>
      <charset val="128"/>
      <scheme val="minor"/>
    </font>
    <font>
      <b/>
      <sz val="12"/>
      <color theme="1"/>
      <name val="ＭＳ Ｐゴシック"/>
      <family val="3"/>
      <charset val="128"/>
    </font>
    <font>
      <b/>
      <sz val="12"/>
      <color theme="1"/>
      <name val="ＭＳ Ｐゴシック"/>
      <family val="3"/>
      <charset val="128"/>
      <scheme val="minor"/>
    </font>
    <font>
      <sz val="16"/>
      <color theme="1"/>
      <name val="ＭＳ Ｐゴシック"/>
      <family val="2"/>
      <charset val="128"/>
      <scheme val="minor"/>
    </font>
    <font>
      <sz val="18"/>
      <color theme="1"/>
      <name val="ＭＳ Ｐゴシック"/>
      <family val="2"/>
      <charset val="128"/>
      <scheme val="minor"/>
    </font>
    <font>
      <sz val="16"/>
      <color theme="1"/>
      <name val="ＭＳ Ｐゴシック"/>
      <family val="3"/>
      <charset val="128"/>
      <scheme val="minor"/>
    </font>
    <font>
      <b/>
      <sz val="16"/>
      <color theme="1"/>
      <name val="ＭＳ Ｐゴシック"/>
      <family val="3"/>
      <charset val="128"/>
    </font>
    <font>
      <b/>
      <sz val="16"/>
      <color theme="1"/>
      <name val="ＭＳ Ｐゴシック"/>
      <family val="3"/>
      <charset val="128"/>
      <scheme val="minor"/>
    </font>
    <font>
      <sz val="16"/>
      <name val="ＭＳ Ｐゴシック"/>
      <family val="3"/>
      <charset val="128"/>
      <scheme val="minor"/>
    </font>
    <font>
      <sz val="16"/>
      <color rgb="FFFF0000"/>
      <name val="ＭＳ Ｐゴシック"/>
      <family val="3"/>
      <charset val="128"/>
      <scheme val="minor"/>
    </font>
    <font>
      <sz val="15"/>
      <color theme="1"/>
      <name val="ＭＳ Ｐゴシック"/>
      <family val="3"/>
      <charset val="128"/>
      <scheme val="minor"/>
    </font>
    <font>
      <b/>
      <sz val="18"/>
      <color theme="1"/>
      <name val="ＭＳ Ｐゴシック"/>
      <family val="3"/>
      <charset val="128"/>
      <scheme val="minor"/>
    </font>
  </fonts>
  <fills count="8">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theme="0" tint="-0.34998626667073579"/>
        <bgColor indexed="64"/>
      </patternFill>
    </fill>
  </fills>
  <borders count="44">
    <border>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style="medium">
        <color auto="1"/>
      </left>
      <right/>
      <top style="medium">
        <color auto="1"/>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auto="1"/>
      </left>
      <right/>
      <top style="medium">
        <color auto="1"/>
      </top>
      <bottom style="thin">
        <color auto="1"/>
      </bottom>
      <diagonal/>
    </border>
    <border>
      <left/>
      <right/>
      <top style="medium">
        <color auto="1"/>
      </top>
      <bottom style="thin">
        <color indexed="64"/>
      </bottom>
      <diagonal/>
    </border>
    <border>
      <left style="medium">
        <color auto="1"/>
      </left>
      <right/>
      <top style="thin">
        <color auto="1"/>
      </top>
      <bottom/>
      <diagonal/>
    </border>
    <border>
      <left style="thin">
        <color auto="1"/>
      </left>
      <right/>
      <top style="thin">
        <color auto="1"/>
      </top>
      <bottom style="medium">
        <color auto="1"/>
      </bottom>
      <diagonal/>
    </border>
    <border>
      <left/>
      <right/>
      <top style="thin">
        <color indexed="64"/>
      </top>
      <bottom style="medium">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thin">
        <color indexed="64"/>
      </top>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7">
    <xf numFmtId="0" fontId="0" fillId="0" borderId="0"/>
    <xf numFmtId="0" fontId="11" fillId="0" borderId="0"/>
    <xf numFmtId="38" fontId="11" fillId="0" borderId="0" applyFont="0" applyFill="0" applyBorder="0" applyAlignment="0" applyProtection="0"/>
    <xf numFmtId="0" fontId="9" fillId="0" borderId="0"/>
    <xf numFmtId="0" fontId="9" fillId="0" borderId="0">
      <alignment vertical="center"/>
    </xf>
    <xf numFmtId="1" fontId="12" fillId="0" borderId="0"/>
    <xf numFmtId="0" fontId="8" fillId="0" borderId="0">
      <alignment vertical="center"/>
    </xf>
    <xf numFmtId="0" fontId="7" fillId="0" borderId="0">
      <alignment vertical="center"/>
    </xf>
    <xf numFmtId="0" fontId="9" fillId="0" borderId="0">
      <alignment vertical="center"/>
    </xf>
    <xf numFmtId="0" fontId="16" fillId="0" borderId="0" applyNumberFormat="0" applyFill="0" applyBorder="0" applyAlignment="0" applyProtection="0">
      <alignment vertical="top"/>
      <protection locked="0"/>
    </xf>
    <xf numFmtId="0" fontId="6" fillId="0" borderId="0">
      <alignment vertical="center"/>
    </xf>
    <xf numFmtId="0" fontId="9" fillId="0" borderId="0">
      <alignment vertical="center"/>
    </xf>
    <xf numFmtId="0" fontId="5" fillId="0" borderId="0">
      <alignment vertical="center"/>
    </xf>
    <xf numFmtId="0" fontId="19" fillId="0" borderId="0"/>
    <xf numFmtId="0" fontId="3" fillId="0" borderId="0">
      <alignment vertical="center"/>
    </xf>
    <xf numFmtId="0" fontId="2" fillId="0" borderId="0">
      <alignment vertical="center"/>
    </xf>
    <xf numFmtId="38" fontId="9" fillId="0" borderId="0" applyFont="0" applyFill="0" applyBorder="0" applyAlignment="0" applyProtection="0">
      <alignment vertical="center"/>
    </xf>
  </cellStyleXfs>
  <cellXfs count="195">
    <xf numFmtId="0" fontId="0" fillId="0" borderId="0" xfId="0"/>
    <xf numFmtId="0" fontId="5" fillId="0" borderId="0" xfId="12">
      <alignment vertical="center"/>
    </xf>
    <xf numFmtId="0" fontId="3" fillId="3" borderId="0" xfId="12" applyFont="1" applyFill="1">
      <alignment vertical="center"/>
    </xf>
    <xf numFmtId="0" fontId="14" fillId="0" borderId="0" xfId="14" applyFont="1">
      <alignment vertical="center"/>
    </xf>
    <xf numFmtId="0" fontId="3" fillId="0" borderId="0" xfId="14">
      <alignment vertical="center"/>
    </xf>
    <xf numFmtId="0" fontId="3" fillId="0" borderId="0" xfId="14" applyAlignment="1">
      <alignment horizontal="left" vertical="top"/>
    </xf>
    <xf numFmtId="0" fontId="3" fillId="0" borderId="0" xfId="12" applyFont="1" applyAlignment="1">
      <alignment horizontal="center" vertical="center"/>
    </xf>
    <xf numFmtId="0" fontId="5" fillId="0" borderId="0" xfId="12" applyAlignment="1">
      <alignment horizontal="center" vertical="center"/>
    </xf>
    <xf numFmtId="0" fontId="3" fillId="0" borderId="3" xfId="12" applyFont="1" applyBorder="1" applyAlignment="1">
      <alignment horizontal="center" vertical="center"/>
    </xf>
    <xf numFmtId="0" fontId="5" fillId="0" borderId="3" xfId="12" applyBorder="1">
      <alignment vertical="center"/>
    </xf>
    <xf numFmtId="0" fontId="5" fillId="3" borderId="3" xfId="12" applyFill="1" applyBorder="1">
      <alignment vertical="center"/>
    </xf>
    <xf numFmtId="0" fontId="3" fillId="3" borderId="3" xfId="12" applyFont="1" applyFill="1" applyBorder="1">
      <alignment vertical="center"/>
    </xf>
    <xf numFmtId="0" fontId="4" fillId="3" borderId="3" xfId="12" applyFont="1" applyFill="1" applyBorder="1">
      <alignment vertical="center"/>
    </xf>
    <xf numFmtId="0" fontId="15" fillId="0" borderId="0" xfId="15" applyFont="1">
      <alignment vertical="center"/>
    </xf>
    <xf numFmtId="0" fontId="20" fillId="0" borderId="0" xfId="15" applyFont="1">
      <alignment vertical="center"/>
    </xf>
    <xf numFmtId="0" fontId="21" fillId="4" borderId="0" xfId="0" applyFont="1" applyFill="1" applyAlignment="1">
      <alignment vertical="center"/>
    </xf>
    <xf numFmtId="0" fontId="18" fillId="4" borderId="0" xfId="15" applyFont="1" applyFill="1" applyAlignment="1">
      <alignment horizontal="center" vertical="center"/>
    </xf>
    <xf numFmtId="0" fontId="15" fillId="4" borderId="0" xfId="15" applyFont="1" applyFill="1">
      <alignment vertical="center"/>
    </xf>
    <xf numFmtId="0" fontId="15" fillId="4" borderId="0" xfId="15" applyFont="1" applyFill="1" applyAlignment="1">
      <alignment horizontal="center" vertical="center"/>
    </xf>
    <xf numFmtId="0" fontId="15" fillId="4" borderId="0" xfId="15" applyFont="1" applyFill="1" applyAlignment="1">
      <alignment vertical="center" wrapText="1"/>
    </xf>
    <xf numFmtId="0" fontId="17" fillId="4" borderId="0" xfId="15" applyFont="1" applyFill="1">
      <alignment vertical="center"/>
    </xf>
    <xf numFmtId="0" fontId="17" fillId="4" borderId="0" xfId="15" applyFont="1" applyFill="1" applyAlignment="1">
      <alignment horizontal="center" vertical="center"/>
    </xf>
    <xf numFmtId="0" fontId="20" fillId="4" borderId="0" xfId="15" applyFont="1" applyFill="1">
      <alignment vertical="center"/>
    </xf>
    <xf numFmtId="0" fontId="15" fillId="5" borderId="0" xfId="15" applyFont="1" applyFill="1">
      <alignment vertical="center"/>
    </xf>
    <xf numFmtId="0" fontId="22" fillId="5" borderId="0" xfId="15" applyFont="1" applyFill="1">
      <alignment vertical="center"/>
    </xf>
    <xf numFmtId="0" fontId="22" fillId="4" borderId="0" xfId="15" applyFont="1" applyFill="1">
      <alignment vertical="center"/>
    </xf>
    <xf numFmtId="0" fontId="0" fillId="0" borderId="0" xfId="0" applyAlignment="1">
      <alignment horizontal="right"/>
    </xf>
    <xf numFmtId="176" fontId="0" fillId="0" borderId="0" xfId="0" applyNumberFormat="1"/>
    <xf numFmtId="0" fontId="0" fillId="0" borderId="5" xfId="0" applyBorder="1"/>
    <xf numFmtId="176" fontId="0" fillId="0" borderId="5" xfId="0" applyNumberFormat="1" applyBorder="1"/>
    <xf numFmtId="0" fontId="0" fillId="0" borderId="5" xfId="0" applyBorder="1" applyAlignment="1">
      <alignment horizontal="center"/>
    </xf>
    <xf numFmtId="0" fontId="0" fillId="0" borderId="5" xfId="0" applyBorder="1" applyAlignment="1">
      <alignment horizontal="center" vertical="center"/>
    </xf>
    <xf numFmtId="177" fontId="0" fillId="0" borderId="5" xfId="0" applyNumberFormat="1" applyBorder="1"/>
    <xf numFmtId="0" fontId="0" fillId="0" borderId="5" xfId="0" applyBorder="1" applyAlignment="1">
      <alignment wrapText="1"/>
    </xf>
    <xf numFmtId="0" fontId="25" fillId="4" borderId="5" xfId="15" applyFont="1" applyFill="1" applyBorder="1">
      <alignment vertical="center"/>
    </xf>
    <xf numFmtId="176" fontId="25" fillId="5" borderId="5" xfId="15" applyNumberFormat="1" applyFont="1" applyFill="1" applyBorder="1" applyAlignment="1">
      <alignment horizontal="right" vertical="center"/>
    </xf>
    <xf numFmtId="176" fontId="25" fillId="5" borderId="5" xfId="15" applyNumberFormat="1" applyFont="1" applyFill="1" applyBorder="1">
      <alignment vertical="center"/>
    </xf>
    <xf numFmtId="0" fontId="26" fillId="4" borderId="0" xfId="0" applyFont="1" applyFill="1" applyAlignment="1">
      <alignment vertical="center"/>
    </xf>
    <xf numFmtId="0" fontId="25" fillId="4" borderId="0" xfId="15" applyFont="1" applyFill="1">
      <alignment vertical="center"/>
    </xf>
    <xf numFmtId="0" fontId="25" fillId="4" borderId="0" xfId="15" applyFont="1" applyFill="1" applyAlignment="1">
      <alignment vertical="center" wrapText="1"/>
    </xf>
    <xf numFmtId="0" fontId="25" fillId="4" borderId="4" xfId="15" applyFont="1" applyFill="1" applyBorder="1" applyAlignment="1">
      <alignment horizontal="left" vertical="center"/>
    </xf>
    <xf numFmtId="0" fontId="25" fillId="4" borderId="1" xfId="15" applyFont="1" applyFill="1" applyBorder="1" applyAlignment="1">
      <alignment horizontal="left" vertical="center"/>
    </xf>
    <xf numFmtId="0" fontId="25" fillId="4" borderId="0" xfId="15" applyFont="1" applyFill="1" applyAlignment="1">
      <alignment horizontal="center" vertical="center"/>
    </xf>
    <xf numFmtId="0" fontId="25" fillId="5" borderId="0" xfId="15" applyFont="1" applyFill="1">
      <alignment vertical="center"/>
    </xf>
    <xf numFmtId="0" fontId="27" fillId="5" borderId="0" xfId="15" applyFont="1" applyFill="1">
      <alignment vertical="center"/>
    </xf>
    <xf numFmtId="0" fontId="27" fillId="4" borderId="0" xfId="15" applyFont="1" applyFill="1">
      <alignment vertical="center"/>
    </xf>
    <xf numFmtId="0" fontId="25" fillId="4" borderId="11" xfId="15" applyFont="1" applyFill="1" applyBorder="1">
      <alignment vertical="center"/>
    </xf>
    <xf numFmtId="0" fontId="25" fillId="4" borderId="23" xfId="15" applyFont="1" applyFill="1" applyBorder="1" applyAlignment="1">
      <alignment horizontal="center" vertical="center"/>
    </xf>
    <xf numFmtId="0" fontId="25" fillId="4" borderId="23" xfId="15" applyFont="1" applyFill="1" applyBorder="1">
      <alignment vertical="center"/>
    </xf>
    <xf numFmtId="0" fontId="25" fillId="4" borderId="12" xfId="15" applyFont="1" applyFill="1" applyBorder="1" applyAlignment="1">
      <alignment horizontal="center" vertical="center"/>
    </xf>
    <xf numFmtId="0" fontId="25" fillId="0" borderId="13" xfId="15" applyFont="1" applyBorder="1" applyAlignment="1">
      <alignment horizontal="center" vertical="center"/>
    </xf>
    <xf numFmtId="0" fontId="25" fillId="0" borderId="5" xfId="15" applyFont="1" applyBorder="1" applyAlignment="1">
      <alignment horizontal="center" vertical="center"/>
    </xf>
    <xf numFmtId="0" fontId="25" fillId="0" borderId="15" xfId="15" applyFont="1" applyBorder="1" applyAlignment="1">
      <alignment horizontal="center" vertical="center"/>
    </xf>
    <xf numFmtId="0" fontId="25" fillId="0" borderId="24" xfId="15" applyFont="1" applyBorder="1" applyAlignment="1">
      <alignment horizontal="center" vertical="center"/>
    </xf>
    <xf numFmtId="0" fontId="25" fillId="4" borderId="4" xfId="15" applyFont="1" applyFill="1" applyBorder="1">
      <alignment vertical="center"/>
    </xf>
    <xf numFmtId="0" fontId="25" fillId="4" borderId="5" xfId="15" applyFont="1" applyFill="1" applyBorder="1" applyAlignment="1">
      <alignment horizontal="center" vertical="center" shrinkToFit="1"/>
    </xf>
    <xf numFmtId="0" fontId="25" fillId="4" borderId="5" xfId="15" applyFont="1" applyFill="1" applyBorder="1" applyAlignment="1">
      <alignment vertical="center" shrinkToFit="1"/>
    </xf>
    <xf numFmtId="0" fontId="25" fillId="4" borderId="17" xfId="15" applyFont="1" applyFill="1" applyBorder="1">
      <alignment vertical="center"/>
    </xf>
    <xf numFmtId="0" fontId="25" fillId="4" borderId="11" xfId="15" applyFont="1" applyFill="1" applyBorder="1" applyAlignment="1">
      <alignment horizontal="center" vertical="center" wrapText="1"/>
    </xf>
    <xf numFmtId="0" fontId="25" fillId="4" borderId="9" xfId="15" applyFont="1" applyFill="1" applyBorder="1">
      <alignment vertical="center"/>
    </xf>
    <xf numFmtId="0" fontId="25" fillId="4" borderId="13" xfId="15" applyFont="1" applyFill="1" applyBorder="1" applyAlignment="1">
      <alignment horizontal="center" vertical="center"/>
    </xf>
    <xf numFmtId="0" fontId="25" fillId="4" borderId="15" xfId="15" applyFont="1" applyFill="1" applyBorder="1" applyAlignment="1">
      <alignment horizontal="center" vertical="center"/>
    </xf>
    <xf numFmtId="3" fontId="25" fillId="4" borderId="16" xfId="15" applyNumberFormat="1" applyFont="1" applyFill="1" applyBorder="1">
      <alignment vertical="center"/>
    </xf>
    <xf numFmtId="0" fontId="25" fillId="4" borderId="9" xfId="15" applyFont="1" applyFill="1" applyBorder="1" applyAlignment="1">
      <alignment vertical="center" wrapText="1"/>
    </xf>
    <xf numFmtId="178" fontId="25" fillId="4" borderId="16" xfId="15" applyNumberFormat="1" applyFont="1" applyFill="1" applyBorder="1">
      <alignment vertical="center"/>
    </xf>
    <xf numFmtId="0" fontId="25" fillId="4" borderId="9" xfId="15" applyFont="1" applyFill="1" applyBorder="1" applyAlignment="1">
      <alignment horizontal="center" vertical="center"/>
    </xf>
    <xf numFmtId="176" fontId="25" fillId="4" borderId="0" xfId="15" applyNumberFormat="1" applyFont="1" applyFill="1">
      <alignment vertical="center"/>
    </xf>
    <xf numFmtId="0" fontId="25" fillId="4" borderId="21" xfId="15" applyFont="1" applyFill="1" applyBorder="1" applyAlignment="1">
      <alignment horizontal="center" vertical="center"/>
    </xf>
    <xf numFmtId="0" fontId="25" fillId="4" borderId="1" xfId="15" applyFont="1" applyFill="1" applyBorder="1">
      <alignment vertical="center"/>
    </xf>
    <xf numFmtId="0" fontId="25" fillId="4" borderId="2" xfId="15" applyFont="1" applyFill="1" applyBorder="1">
      <alignment vertical="center"/>
    </xf>
    <xf numFmtId="0" fontId="25" fillId="4" borderId="10" xfId="15" applyFont="1" applyFill="1" applyBorder="1">
      <alignment vertical="center"/>
    </xf>
    <xf numFmtId="0" fontId="23" fillId="5" borderId="0" xfId="15" applyFont="1" applyFill="1">
      <alignment vertical="center"/>
    </xf>
    <xf numFmtId="0" fontId="25" fillId="4" borderId="5" xfId="15" applyFont="1" applyFill="1" applyBorder="1" applyAlignment="1">
      <alignment horizontal="left" vertical="center" wrapText="1"/>
    </xf>
    <xf numFmtId="0" fontId="25" fillId="4" borderId="11" xfId="15" applyFont="1" applyFill="1" applyBorder="1" applyAlignment="1">
      <alignment vertical="center" wrapText="1"/>
    </xf>
    <xf numFmtId="0" fontId="25" fillId="4" borderId="13" xfId="15" applyFont="1" applyFill="1" applyBorder="1">
      <alignment vertical="center"/>
    </xf>
    <xf numFmtId="176" fontId="25" fillId="4" borderId="16" xfId="15" applyNumberFormat="1" applyFont="1" applyFill="1" applyBorder="1">
      <alignment vertical="center"/>
    </xf>
    <xf numFmtId="0" fontId="25" fillId="4" borderId="2" xfId="15" applyFont="1" applyFill="1" applyBorder="1" applyAlignment="1">
      <alignment horizontal="center" vertical="center"/>
    </xf>
    <xf numFmtId="176" fontId="25" fillId="4" borderId="2" xfId="15" applyNumberFormat="1" applyFont="1" applyFill="1" applyBorder="1">
      <alignment vertical="center"/>
    </xf>
    <xf numFmtId="0" fontId="25" fillId="4" borderId="10" xfId="15" applyFont="1" applyFill="1" applyBorder="1" applyAlignment="1">
      <alignment horizontal="center" vertical="center"/>
    </xf>
    <xf numFmtId="0" fontId="25" fillId="4" borderId="23" xfId="15" applyFont="1" applyFill="1" applyBorder="1" applyAlignment="1">
      <alignment horizontal="center" vertical="center" shrinkToFit="1"/>
    </xf>
    <xf numFmtId="0" fontId="25" fillId="4" borderId="13" xfId="15" applyFont="1" applyFill="1" applyBorder="1" applyAlignment="1">
      <alignment horizontal="center" vertical="center" shrinkToFit="1"/>
    </xf>
    <xf numFmtId="0" fontId="25" fillId="4" borderId="13" xfId="15" applyFont="1" applyFill="1" applyBorder="1" applyAlignment="1">
      <alignment vertical="center" shrinkToFit="1"/>
    </xf>
    <xf numFmtId="0" fontId="25" fillId="4" borderId="5" xfId="15" applyFont="1" applyFill="1" applyBorder="1" applyAlignment="1">
      <alignment vertical="center" wrapText="1"/>
    </xf>
    <xf numFmtId="0" fontId="25" fillId="2" borderId="5" xfId="15" applyFont="1" applyFill="1" applyBorder="1" applyAlignment="1" applyProtection="1">
      <alignment horizontal="left" vertical="center"/>
      <protection locked="0"/>
    </xf>
    <xf numFmtId="0" fontId="25" fillId="2" borderId="5" xfId="15" applyFont="1" applyFill="1" applyBorder="1" applyAlignment="1" applyProtection="1">
      <alignment horizontal="left" vertical="center" wrapText="1" shrinkToFit="1"/>
      <protection locked="0"/>
    </xf>
    <xf numFmtId="0" fontId="25" fillId="2" borderId="5" xfId="15" applyFont="1" applyFill="1" applyBorder="1" applyAlignment="1" applyProtection="1">
      <alignment horizontal="left" vertical="center" wrapText="1"/>
      <protection locked="0"/>
    </xf>
    <xf numFmtId="0" fontId="25" fillId="2" borderId="24" xfId="15" applyFont="1" applyFill="1" applyBorder="1" applyAlignment="1" applyProtection="1">
      <alignment horizontal="left" vertical="center"/>
      <protection locked="0"/>
    </xf>
    <xf numFmtId="0" fontId="25" fillId="2" borderId="24" xfId="15" applyFont="1" applyFill="1" applyBorder="1" applyAlignment="1" applyProtection="1">
      <alignment horizontal="left" vertical="center" wrapText="1" shrinkToFit="1"/>
      <protection locked="0"/>
    </xf>
    <xf numFmtId="0" fontId="25" fillId="2" borderId="24" xfId="15" applyFont="1" applyFill="1" applyBorder="1" applyAlignment="1" applyProtection="1">
      <alignment horizontal="left" vertical="center" wrapText="1"/>
      <protection locked="0"/>
    </xf>
    <xf numFmtId="0" fontId="25" fillId="2" borderId="14" xfId="15" applyFont="1" applyFill="1" applyBorder="1" applyAlignment="1" applyProtection="1">
      <alignment horizontal="left" vertical="center" wrapText="1"/>
      <protection locked="0"/>
    </xf>
    <xf numFmtId="0" fontId="25" fillId="2" borderId="16" xfId="15" applyFont="1" applyFill="1" applyBorder="1" applyAlignment="1" applyProtection="1">
      <alignment horizontal="left" vertical="center" wrapText="1"/>
      <protection locked="0"/>
    </xf>
    <xf numFmtId="3" fontId="25" fillId="2" borderId="12" xfId="15" applyNumberFormat="1" applyFont="1" applyFill="1" applyBorder="1" applyProtection="1">
      <alignment vertical="center"/>
      <protection locked="0"/>
    </xf>
    <xf numFmtId="0" fontId="25" fillId="2" borderId="14" xfId="15" applyFont="1" applyFill="1" applyBorder="1" applyProtection="1">
      <alignment vertical="center"/>
      <protection locked="0"/>
    </xf>
    <xf numFmtId="3" fontId="25" fillId="2" borderId="14" xfId="15" applyNumberFormat="1" applyFont="1" applyFill="1" applyBorder="1" applyProtection="1">
      <alignment vertical="center"/>
      <protection locked="0"/>
    </xf>
    <xf numFmtId="0" fontId="25" fillId="2" borderId="12" xfId="15" applyFont="1" applyFill="1" applyBorder="1" applyAlignment="1" applyProtection="1">
      <alignment horizontal="right" vertical="center"/>
      <protection locked="0"/>
    </xf>
    <xf numFmtId="0" fontId="25" fillId="2" borderId="14" xfId="15" applyFont="1" applyFill="1" applyBorder="1" applyAlignment="1" applyProtection="1">
      <alignment horizontal="right" vertical="center"/>
      <protection locked="0"/>
    </xf>
    <xf numFmtId="176" fontId="25" fillId="2" borderId="14" xfId="15" applyNumberFormat="1" applyFont="1" applyFill="1" applyBorder="1" applyProtection="1">
      <alignment vertical="center"/>
      <protection locked="0"/>
    </xf>
    <xf numFmtId="176" fontId="25" fillId="2" borderId="22" xfId="15" applyNumberFormat="1" applyFont="1" applyFill="1" applyBorder="1" applyProtection="1">
      <alignment vertical="center"/>
      <protection locked="0"/>
    </xf>
    <xf numFmtId="0" fontId="25" fillId="4" borderId="38" xfId="15" applyFont="1" applyFill="1" applyBorder="1" applyAlignment="1">
      <alignment vertical="center" wrapText="1"/>
    </xf>
    <xf numFmtId="176" fontId="25" fillId="4" borderId="38" xfId="15" applyNumberFormat="1" applyFont="1" applyFill="1" applyBorder="1" applyAlignment="1">
      <alignment horizontal="right" vertical="center"/>
    </xf>
    <xf numFmtId="176" fontId="25" fillId="4" borderId="0" xfId="15" applyNumberFormat="1" applyFont="1" applyFill="1" applyAlignment="1">
      <alignment horizontal="right" vertical="center"/>
    </xf>
    <xf numFmtId="0" fontId="28" fillId="2" borderId="5" xfId="15" applyFont="1" applyFill="1" applyBorder="1" applyAlignment="1" applyProtection="1">
      <alignment horizontal="left" vertical="center"/>
      <protection locked="0"/>
    </xf>
    <xf numFmtId="0" fontId="28" fillId="2" borderId="5" xfId="15" applyFont="1" applyFill="1" applyBorder="1" applyAlignment="1" applyProtection="1">
      <alignment horizontal="left" vertical="center" wrapText="1" shrinkToFit="1"/>
      <protection locked="0"/>
    </xf>
    <xf numFmtId="0" fontId="28" fillId="2" borderId="5" xfId="15" applyFont="1" applyFill="1" applyBorder="1" applyAlignment="1" applyProtection="1">
      <alignment horizontal="left" vertical="center" wrapText="1"/>
      <protection locked="0"/>
    </xf>
    <xf numFmtId="176" fontId="28" fillId="2" borderId="22" xfId="15" applyNumberFormat="1" applyFont="1" applyFill="1" applyBorder="1" applyProtection="1">
      <alignment vertical="center"/>
      <protection locked="0"/>
    </xf>
    <xf numFmtId="0" fontId="28" fillId="2" borderId="12" xfId="15" applyFont="1" applyFill="1" applyBorder="1" applyAlignment="1" applyProtection="1">
      <alignment horizontal="right" vertical="center"/>
      <protection locked="0"/>
    </xf>
    <xf numFmtId="3" fontId="28" fillId="2" borderId="14" xfId="15" applyNumberFormat="1" applyFont="1" applyFill="1" applyBorder="1" applyProtection="1">
      <alignment vertical="center"/>
      <protection locked="0"/>
    </xf>
    <xf numFmtId="0" fontId="28" fillId="2" borderId="14" xfId="15" applyFont="1" applyFill="1" applyBorder="1" applyProtection="1">
      <alignment vertical="center"/>
      <protection locked="0"/>
    </xf>
    <xf numFmtId="0" fontId="28" fillId="2" borderId="14" xfId="15" applyFont="1" applyFill="1" applyBorder="1" applyAlignment="1" applyProtection="1">
      <alignment horizontal="right" vertical="center"/>
      <protection locked="0"/>
    </xf>
    <xf numFmtId="176" fontId="28" fillId="2" borderId="14" xfId="15" applyNumberFormat="1" applyFont="1" applyFill="1" applyBorder="1" applyProtection="1">
      <alignment vertical="center"/>
      <protection locked="0"/>
    </xf>
    <xf numFmtId="3" fontId="28" fillId="2" borderId="12" xfId="15" applyNumberFormat="1" applyFont="1" applyFill="1" applyBorder="1" applyProtection="1">
      <alignment vertical="center"/>
      <protection locked="0"/>
    </xf>
    <xf numFmtId="0" fontId="28" fillId="2" borderId="24" xfId="15" applyFont="1" applyFill="1" applyBorder="1" applyAlignment="1" applyProtection="1">
      <alignment horizontal="left" vertical="center"/>
      <protection locked="0"/>
    </xf>
    <xf numFmtId="0" fontId="28" fillId="2" borderId="24" xfId="15" applyFont="1" applyFill="1" applyBorder="1" applyAlignment="1" applyProtection="1">
      <alignment horizontal="left" vertical="center" wrapText="1" shrinkToFit="1"/>
      <protection locked="0"/>
    </xf>
    <xf numFmtId="0" fontId="28" fillId="2" borderId="24" xfId="15" applyFont="1" applyFill="1" applyBorder="1" applyAlignment="1" applyProtection="1">
      <alignment horizontal="left" vertical="center" wrapText="1"/>
      <protection locked="0"/>
    </xf>
    <xf numFmtId="0" fontId="28" fillId="2" borderId="14" xfId="15" applyFont="1" applyFill="1" applyBorder="1" applyAlignment="1" applyProtection="1">
      <alignment horizontal="left" vertical="center" wrapText="1"/>
      <protection locked="0"/>
    </xf>
    <xf numFmtId="0" fontId="28" fillId="2" borderId="16" xfId="15" applyFont="1" applyFill="1" applyBorder="1" applyAlignment="1" applyProtection="1">
      <alignment horizontal="left" vertical="center" wrapText="1"/>
      <protection locked="0"/>
    </xf>
    <xf numFmtId="176" fontId="28" fillId="2" borderId="12" xfId="15" applyNumberFormat="1" applyFont="1" applyFill="1" applyBorder="1" applyProtection="1">
      <alignment vertical="center"/>
      <protection locked="0"/>
    </xf>
    <xf numFmtId="38" fontId="0" fillId="0" borderId="0" xfId="16" applyFont="1" applyAlignment="1"/>
    <xf numFmtId="0" fontId="29" fillId="4" borderId="0" xfId="15" applyFont="1" applyFill="1">
      <alignment vertical="center"/>
    </xf>
    <xf numFmtId="0" fontId="25" fillId="4" borderId="2" xfId="15" applyFont="1" applyFill="1" applyBorder="1" applyAlignment="1">
      <alignment vertical="center" wrapText="1"/>
    </xf>
    <xf numFmtId="0" fontId="25" fillId="4" borderId="10" xfId="15" applyFont="1" applyFill="1" applyBorder="1" applyAlignment="1">
      <alignment vertical="center" wrapText="1"/>
    </xf>
    <xf numFmtId="0" fontId="29" fillId="4" borderId="9" xfId="15" applyFont="1" applyFill="1" applyBorder="1" applyAlignment="1">
      <alignment vertical="center" wrapText="1"/>
    </xf>
    <xf numFmtId="0" fontId="25" fillId="4" borderId="0" xfId="15" applyFont="1" applyFill="1" applyAlignment="1">
      <alignment horizontal="left" vertical="center"/>
    </xf>
    <xf numFmtId="0" fontId="25" fillId="4" borderId="1" xfId="15" applyFont="1" applyFill="1" applyBorder="1" applyAlignment="1">
      <alignment horizontal="center" vertical="center"/>
    </xf>
    <xf numFmtId="0" fontId="25" fillId="4" borderId="9" xfId="15" applyFont="1" applyFill="1" applyBorder="1" applyAlignment="1">
      <alignment horizontal="left" vertical="center"/>
    </xf>
    <xf numFmtId="0" fontId="0" fillId="6" borderId="5" xfId="0" applyFill="1" applyBorder="1" applyAlignment="1">
      <alignment horizontal="right"/>
    </xf>
    <xf numFmtId="0" fontId="0" fillId="6" borderId="0" xfId="0" applyFill="1"/>
    <xf numFmtId="176" fontId="0" fillId="6" borderId="5" xfId="0" applyNumberFormat="1" applyFill="1" applyBorder="1" applyAlignment="1">
      <alignment horizontal="right"/>
    </xf>
    <xf numFmtId="177" fontId="0" fillId="6" borderId="5" xfId="0" applyNumberFormat="1" applyFill="1" applyBorder="1" applyAlignment="1">
      <alignment horizontal="right"/>
    </xf>
    <xf numFmtId="176" fontId="0" fillId="6" borderId="5" xfId="0" applyNumberFormat="1" applyFill="1" applyBorder="1"/>
    <xf numFmtId="177" fontId="0" fillId="6" borderId="5" xfId="0" applyNumberFormat="1" applyFill="1" applyBorder="1"/>
    <xf numFmtId="0" fontId="0" fillId="6" borderId="5" xfId="0" applyFill="1" applyBorder="1" applyAlignment="1">
      <alignment horizontal="center"/>
    </xf>
    <xf numFmtId="0" fontId="0" fillId="6" borderId="5" xfId="0" applyFill="1" applyBorder="1" applyAlignment="1">
      <alignment horizontal="center" vertical="center"/>
    </xf>
    <xf numFmtId="0" fontId="0" fillId="0" borderId="42" xfId="0" applyBorder="1"/>
    <xf numFmtId="176" fontId="0" fillId="0" borderId="42" xfId="0" applyNumberFormat="1" applyBorder="1"/>
    <xf numFmtId="0" fontId="0" fillId="6" borderId="5" xfId="0" applyFill="1" applyBorder="1"/>
    <xf numFmtId="3" fontId="0" fillId="6" borderId="5" xfId="0" applyNumberFormat="1" applyFill="1" applyBorder="1" applyAlignment="1">
      <alignment horizontal="right"/>
    </xf>
    <xf numFmtId="0" fontId="25" fillId="4" borderId="13" xfId="15" applyFont="1" applyFill="1" applyBorder="1" applyAlignment="1">
      <alignment horizontal="center" vertical="center" wrapText="1"/>
    </xf>
    <xf numFmtId="0" fontId="18" fillId="4" borderId="13" xfId="15" applyFont="1" applyFill="1" applyBorder="1" applyAlignment="1">
      <alignment horizontal="center" vertical="center" wrapText="1"/>
    </xf>
    <xf numFmtId="0" fontId="18" fillId="4" borderId="13" xfId="15" applyFont="1" applyFill="1" applyBorder="1" applyAlignment="1">
      <alignment vertical="center" wrapText="1" shrinkToFit="1"/>
    </xf>
    <xf numFmtId="0" fontId="25" fillId="4" borderId="27" xfId="15" applyFont="1" applyFill="1" applyBorder="1" applyAlignment="1">
      <alignment horizontal="left" vertical="center"/>
    </xf>
    <xf numFmtId="0" fontId="25" fillId="4" borderId="20" xfId="15" applyFont="1" applyFill="1" applyBorder="1" applyAlignment="1">
      <alignment horizontal="left" vertical="center"/>
    </xf>
    <xf numFmtId="0" fontId="25" fillId="7" borderId="19" xfId="15" applyFont="1" applyFill="1" applyBorder="1" applyAlignment="1">
      <alignment horizontal="left" vertical="center"/>
    </xf>
    <xf numFmtId="0" fontId="25" fillId="7" borderId="20" xfId="15" applyFont="1" applyFill="1" applyBorder="1" applyAlignment="1">
      <alignment horizontal="left" vertical="center"/>
    </xf>
    <xf numFmtId="0" fontId="25" fillId="7" borderId="28" xfId="15" applyFont="1" applyFill="1" applyBorder="1" applyAlignment="1">
      <alignment horizontal="left" vertical="center"/>
    </xf>
    <xf numFmtId="0" fontId="25" fillId="7" borderId="29" xfId="15" applyFont="1" applyFill="1" applyBorder="1" applyAlignment="1">
      <alignment horizontal="left" vertical="center"/>
    </xf>
    <xf numFmtId="0" fontId="25" fillId="4" borderId="7" xfId="15" applyFont="1" applyFill="1" applyBorder="1" applyAlignment="1">
      <alignment horizontal="center" vertical="center" wrapText="1"/>
    </xf>
    <xf numFmtId="0" fontId="25" fillId="4" borderId="6" xfId="15" applyFont="1" applyFill="1" applyBorder="1" applyAlignment="1">
      <alignment horizontal="center" vertical="center" wrapText="1"/>
    </xf>
    <xf numFmtId="0" fontId="25" fillId="4" borderId="8" xfId="15" applyFont="1" applyFill="1" applyBorder="1" applyAlignment="1">
      <alignment horizontal="center" vertical="center" wrapText="1"/>
    </xf>
    <xf numFmtId="0" fontId="25" fillId="4" borderId="4" xfId="15" applyFont="1" applyFill="1" applyBorder="1" applyAlignment="1">
      <alignment horizontal="left" vertical="center" wrapText="1"/>
    </xf>
    <xf numFmtId="0" fontId="25" fillId="4" borderId="0" xfId="15" applyFont="1" applyFill="1" applyAlignment="1">
      <alignment horizontal="left" vertical="center" wrapText="1"/>
    </xf>
    <xf numFmtId="0" fontId="25" fillId="4" borderId="9" xfId="15" applyFont="1" applyFill="1" applyBorder="1" applyAlignment="1">
      <alignment horizontal="left" vertical="center" wrapText="1"/>
    </xf>
    <xf numFmtId="0" fontId="25" fillId="4" borderId="11" xfId="15" applyFont="1" applyFill="1" applyBorder="1" applyAlignment="1">
      <alignment horizontal="center" vertical="center"/>
    </xf>
    <xf numFmtId="0" fontId="25" fillId="4" borderId="13" xfId="15" applyFont="1" applyFill="1" applyBorder="1" applyAlignment="1">
      <alignment horizontal="center" vertical="center"/>
    </xf>
    <xf numFmtId="0" fontId="24" fillId="4" borderId="30" xfId="15" applyFont="1" applyFill="1" applyBorder="1" applyAlignment="1">
      <alignment horizontal="left" vertical="top" wrapText="1"/>
    </xf>
    <xf numFmtId="0" fontId="24" fillId="4" borderId="31" xfId="15" applyFont="1" applyFill="1" applyBorder="1" applyAlignment="1">
      <alignment horizontal="left" vertical="top" wrapText="1"/>
    </xf>
    <xf numFmtId="0" fontId="24" fillId="4" borderId="32" xfId="15" applyFont="1" applyFill="1" applyBorder="1" applyAlignment="1">
      <alignment horizontal="left" vertical="top" wrapText="1"/>
    </xf>
    <xf numFmtId="0" fontId="24" fillId="4" borderId="33" xfId="15" applyFont="1" applyFill="1" applyBorder="1" applyAlignment="1">
      <alignment horizontal="left" vertical="top" wrapText="1"/>
    </xf>
    <xf numFmtId="0" fontId="24" fillId="4" borderId="0" xfId="15" applyFont="1" applyFill="1" applyAlignment="1">
      <alignment horizontal="left" vertical="top" wrapText="1"/>
    </xf>
    <xf numFmtId="0" fontId="24" fillId="4" borderId="34" xfId="15" applyFont="1" applyFill="1" applyBorder="1" applyAlignment="1">
      <alignment horizontal="left" vertical="top" wrapText="1"/>
    </xf>
    <xf numFmtId="0" fontId="24" fillId="4" borderId="35" xfId="15" applyFont="1" applyFill="1" applyBorder="1" applyAlignment="1">
      <alignment horizontal="left" vertical="top" wrapText="1"/>
    </xf>
    <xf numFmtId="0" fontId="24" fillId="4" borderId="36" xfId="15" applyFont="1" applyFill="1" applyBorder="1" applyAlignment="1">
      <alignment horizontal="left" vertical="top" wrapText="1"/>
    </xf>
    <xf numFmtId="0" fontId="24" fillId="4" borderId="37" xfId="15" applyFont="1" applyFill="1" applyBorder="1" applyAlignment="1">
      <alignment horizontal="left" vertical="top" wrapText="1"/>
    </xf>
    <xf numFmtId="0" fontId="25" fillId="4" borderId="7" xfId="15" applyFont="1" applyFill="1" applyBorder="1" applyAlignment="1">
      <alignment horizontal="center" vertical="center"/>
    </xf>
    <xf numFmtId="0" fontId="25" fillId="4" borderId="6" xfId="15" applyFont="1" applyFill="1" applyBorder="1" applyAlignment="1">
      <alignment horizontal="center" vertical="center"/>
    </xf>
    <xf numFmtId="0" fontId="25" fillId="4" borderId="8" xfId="15" applyFont="1" applyFill="1" applyBorder="1" applyAlignment="1">
      <alignment horizontal="center" vertical="center"/>
    </xf>
    <xf numFmtId="176" fontId="25" fillId="4" borderId="0" xfId="15" applyNumberFormat="1" applyFont="1" applyFill="1" applyAlignment="1">
      <alignment horizontal="right" vertical="center"/>
    </xf>
    <xf numFmtId="0" fontId="25" fillId="4" borderId="19" xfId="15" applyFont="1" applyFill="1" applyBorder="1" applyAlignment="1">
      <alignment horizontal="left" vertical="center" wrapText="1"/>
    </xf>
    <xf numFmtId="0" fontId="25" fillId="4" borderId="18" xfId="15" applyFont="1" applyFill="1" applyBorder="1" applyAlignment="1">
      <alignment horizontal="left" vertical="center" wrapText="1"/>
    </xf>
    <xf numFmtId="176" fontId="25" fillId="5" borderId="19" xfId="15" applyNumberFormat="1" applyFont="1" applyFill="1" applyBorder="1" applyAlignment="1">
      <alignment horizontal="right" vertical="center" wrapText="1"/>
    </xf>
    <xf numFmtId="176" fontId="25" fillId="5" borderId="20" xfId="15" applyNumberFormat="1" applyFont="1" applyFill="1" applyBorder="1" applyAlignment="1">
      <alignment horizontal="right" vertical="center" wrapText="1"/>
    </xf>
    <xf numFmtId="176" fontId="25" fillId="5" borderId="18" xfId="15" applyNumberFormat="1" applyFont="1" applyFill="1" applyBorder="1" applyAlignment="1">
      <alignment horizontal="right" vertical="center" wrapText="1"/>
    </xf>
    <xf numFmtId="0" fontId="25" fillId="4" borderId="5" xfId="15" applyFont="1" applyFill="1" applyBorder="1" applyAlignment="1">
      <alignment horizontal="center" vertical="center"/>
    </xf>
    <xf numFmtId="176" fontId="25" fillId="4" borderId="38" xfId="15" applyNumberFormat="1" applyFont="1" applyFill="1" applyBorder="1" applyAlignment="1">
      <alignment horizontal="right" vertical="center"/>
    </xf>
    <xf numFmtId="0" fontId="30" fillId="4" borderId="5" xfId="15" applyFont="1" applyFill="1" applyBorder="1" applyAlignment="1">
      <alignment horizontal="center" vertical="center"/>
    </xf>
    <xf numFmtId="0" fontId="29" fillId="4" borderId="0" xfId="15" applyFont="1" applyFill="1" applyAlignment="1">
      <alignment horizontal="left" vertical="top" wrapText="1"/>
    </xf>
    <xf numFmtId="0" fontId="25" fillId="4" borderId="0" xfId="15" applyFont="1" applyFill="1" applyAlignment="1">
      <alignment horizontal="left" vertical="top" wrapText="1"/>
    </xf>
    <xf numFmtId="176" fontId="25" fillId="5" borderId="19" xfId="15" applyNumberFormat="1" applyFont="1" applyFill="1" applyBorder="1" applyAlignment="1">
      <alignment horizontal="right" vertical="center"/>
    </xf>
    <xf numFmtId="176" fontId="25" fillId="5" borderId="18" xfId="15" applyNumberFormat="1" applyFont="1" applyFill="1" applyBorder="1" applyAlignment="1">
      <alignment horizontal="right" vertical="center"/>
    </xf>
    <xf numFmtId="0" fontId="25" fillId="4" borderId="25" xfId="15" applyFont="1" applyFill="1" applyBorder="1" applyAlignment="1">
      <alignment horizontal="left" vertical="center"/>
    </xf>
    <xf numFmtId="0" fontId="25" fillId="4" borderId="26" xfId="15" applyFont="1" applyFill="1" applyBorder="1" applyAlignment="1">
      <alignment horizontal="left" vertical="center"/>
    </xf>
    <xf numFmtId="0" fontId="28" fillId="2" borderId="7" xfId="15" applyFont="1" applyFill="1" applyBorder="1" applyAlignment="1" applyProtection="1">
      <alignment horizontal="left" vertical="center" wrapText="1"/>
      <protection locked="0"/>
    </xf>
    <xf numFmtId="0" fontId="28" fillId="2" borderId="8" xfId="15" applyFont="1" applyFill="1" applyBorder="1" applyAlignment="1" applyProtection="1">
      <alignment horizontal="left" vertical="center" wrapText="1"/>
      <protection locked="0"/>
    </xf>
    <xf numFmtId="0" fontId="28" fillId="2" borderId="39" xfId="15" applyFont="1" applyFill="1" applyBorder="1" applyAlignment="1" applyProtection="1">
      <alignment horizontal="left" vertical="center" wrapText="1"/>
      <protection locked="0"/>
    </xf>
    <xf numFmtId="0" fontId="28" fillId="2" borderId="40" xfId="15" applyFont="1" applyFill="1" applyBorder="1" applyAlignment="1" applyProtection="1">
      <alignment horizontal="left" vertical="center" wrapText="1"/>
      <protection locked="0"/>
    </xf>
    <xf numFmtId="0" fontId="28" fillId="7" borderId="39" xfId="15" applyFont="1" applyFill="1" applyBorder="1" applyAlignment="1" applyProtection="1">
      <alignment horizontal="left" vertical="center"/>
      <protection locked="0"/>
    </xf>
    <xf numFmtId="0" fontId="28" fillId="7" borderId="40" xfId="15" applyFont="1" applyFill="1" applyBorder="1" applyAlignment="1" applyProtection="1">
      <alignment horizontal="left" vertical="center"/>
      <protection locked="0"/>
    </xf>
    <xf numFmtId="0" fontId="23" fillId="4" borderId="5" xfId="15" applyFont="1" applyFill="1" applyBorder="1" applyAlignment="1">
      <alignment horizontal="center" vertical="center"/>
    </xf>
    <xf numFmtId="176" fontId="28" fillId="7" borderId="15" xfId="15" applyNumberFormat="1" applyFont="1" applyFill="1" applyBorder="1" applyAlignment="1" applyProtection="1">
      <alignment horizontal="right" vertical="center"/>
      <protection locked="0"/>
    </xf>
    <xf numFmtId="176" fontId="28" fillId="7" borderId="16" xfId="15" applyNumberFormat="1" applyFont="1" applyFill="1" applyBorder="1" applyAlignment="1" applyProtection="1">
      <alignment horizontal="right" vertical="center"/>
      <protection locked="0"/>
    </xf>
    <xf numFmtId="0" fontId="0" fillId="6" borderId="41" xfId="0" applyFill="1" applyBorder="1" applyAlignment="1">
      <alignment horizontal="center" vertical="center"/>
    </xf>
    <xf numFmtId="0" fontId="0" fillId="6" borderId="42" xfId="0" applyFill="1" applyBorder="1" applyAlignment="1">
      <alignment horizontal="center" vertical="center"/>
    </xf>
    <xf numFmtId="0" fontId="0" fillId="6" borderId="43" xfId="0" applyFill="1" applyBorder="1" applyAlignment="1">
      <alignment horizontal="center" vertical="center"/>
    </xf>
    <xf numFmtId="0" fontId="0" fillId="0" borderId="5" xfId="0" applyBorder="1" applyAlignment="1">
      <alignment horizontal="center"/>
    </xf>
    <xf numFmtId="0" fontId="0" fillId="6" borderId="5" xfId="0" applyFill="1" applyBorder="1" applyAlignment="1">
      <alignment horizontal="center" vertical="center"/>
    </xf>
  </cellXfs>
  <cellStyles count="17">
    <cellStyle name="ハイパーリンク 2" xfId="9" xr:uid="{00000000-0005-0000-0000-000000000000}"/>
    <cellStyle name="桁区切り" xfId="16" builtinId="6"/>
    <cellStyle name="桁区切り 2" xfId="2" xr:uid="{00000000-0005-0000-0000-000001000000}"/>
    <cellStyle name="標準" xfId="0" builtinId="0"/>
    <cellStyle name="標準 10" xfId="12" xr:uid="{00000000-0005-0000-0000-000003000000}"/>
    <cellStyle name="標準 11" xfId="14" xr:uid="{00000000-0005-0000-0000-000004000000}"/>
    <cellStyle name="標準 12" xfId="15" xr:uid="{00000000-0005-0000-0000-000005000000}"/>
    <cellStyle name="標準 2" xfId="1" xr:uid="{00000000-0005-0000-0000-000006000000}"/>
    <cellStyle name="標準 2 2" xfId="13" xr:uid="{00000000-0005-0000-0000-000007000000}"/>
    <cellStyle name="標準 3" xfId="3" xr:uid="{00000000-0005-0000-0000-000008000000}"/>
    <cellStyle name="標準 4" xfId="4" xr:uid="{00000000-0005-0000-0000-000009000000}"/>
    <cellStyle name="標準 5" xfId="6" xr:uid="{00000000-0005-0000-0000-00000A000000}"/>
    <cellStyle name="標準 6" xfId="7" xr:uid="{00000000-0005-0000-0000-00000B000000}"/>
    <cellStyle name="標準 7" xfId="8" xr:uid="{00000000-0005-0000-0000-00000C000000}"/>
    <cellStyle name="標準 8" xfId="10" xr:uid="{00000000-0005-0000-0000-00000D000000}"/>
    <cellStyle name="標準 9" xfId="11" xr:uid="{00000000-0005-0000-0000-00000E000000}"/>
    <cellStyle name="未定義" xfId="5" xr:uid="{00000000-0005-0000-0000-00000F000000}"/>
  </cellStyles>
  <dxfs count="3">
    <dxf>
      <fill>
        <patternFill>
          <bgColor rgb="FFFFFF99"/>
        </patternFill>
      </fill>
    </dxf>
    <dxf>
      <fill>
        <patternFill patternType="none">
          <bgColor auto="1"/>
        </patternFill>
      </fill>
    </dxf>
    <dxf>
      <fill>
        <patternFill>
          <bgColor theme="0"/>
        </patternFill>
      </fill>
    </dxf>
  </dxfs>
  <tableStyles count="0" defaultTableStyle="TableStyleMedium9" defaultPivotStyle="PivotStyleLight16"/>
  <colors>
    <mruColors>
      <color rgb="FFFFFF99"/>
      <color rgb="FFFF0000"/>
      <color rgb="FFFFFFFF"/>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15</xdr:col>
      <xdr:colOff>96982</xdr:colOff>
      <xdr:row>8</xdr:row>
      <xdr:rowOff>3463</xdr:rowOff>
    </xdr:from>
    <xdr:to>
      <xdr:col>15</xdr:col>
      <xdr:colOff>231321</xdr:colOff>
      <xdr:row>11</xdr:row>
      <xdr:rowOff>802821</xdr:rowOff>
    </xdr:to>
    <xdr:sp macro="" textlink="">
      <xdr:nvSpPr>
        <xdr:cNvPr id="11" name="右中かっこ 10">
          <a:extLst>
            <a:ext uri="{FF2B5EF4-FFF2-40B4-BE49-F238E27FC236}">
              <a16:creationId xmlns:a16="http://schemas.microsoft.com/office/drawing/2014/main" id="{00000000-0008-0000-0000-00000B000000}"/>
            </a:ext>
          </a:extLst>
        </xdr:cNvPr>
        <xdr:cNvSpPr/>
      </xdr:nvSpPr>
      <xdr:spPr>
        <a:xfrm>
          <a:off x="20670982" y="3309999"/>
          <a:ext cx="134339" cy="2922072"/>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381000</xdr:colOff>
      <xdr:row>8</xdr:row>
      <xdr:rowOff>85725</xdr:rowOff>
    </xdr:from>
    <xdr:to>
      <xdr:col>18</xdr:col>
      <xdr:colOff>485775</xdr:colOff>
      <xdr:row>11</xdr:row>
      <xdr:rowOff>361950</xdr:rowOff>
    </xdr:to>
    <xdr:sp macro="" textlink="">
      <xdr:nvSpPr>
        <xdr:cNvPr id="12" name="角丸四角形 11">
          <a:extLst>
            <a:ext uri="{FF2B5EF4-FFF2-40B4-BE49-F238E27FC236}">
              <a16:creationId xmlns:a16="http://schemas.microsoft.com/office/drawing/2014/main" id="{00000000-0008-0000-0000-00000C000000}"/>
            </a:ext>
          </a:extLst>
        </xdr:cNvPr>
        <xdr:cNvSpPr/>
      </xdr:nvSpPr>
      <xdr:spPr>
        <a:xfrm>
          <a:off x="20412075" y="3048000"/>
          <a:ext cx="3886200" cy="1590675"/>
        </a:xfrm>
        <a:prstGeom prst="roundRect">
          <a:avLst/>
        </a:prstGeom>
        <a:solidFill>
          <a:srgbClr val="FFFF99"/>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solidFill>
                <a:srgbClr val="FF0000"/>
              </a:solidFill>
            </a:rPr>
            <a:t>ここに表示された金額を交付申請書類に入力してください。</a:t>
          </a:r>
          <a:endParaRPr kumimoji="1" lang="ja-JP" altLang="en-US" sz="1100">
            <a:solidFill>
              <a:srgbClr val="FF0000"/>
            </a:solidFill>
          </a:endParaRPr>
        </a:p>
      </xdr:txBody>
    </xdr:sp>
    <xdr:clientData/>
  </xdr:twoCellAnchor>
  <xdr:twoCellAnchor>
    <xdr:from>
      <xdr:col>15</xdr:col>
      <xdr:colOff>100853</xdr:colOff>
      <xdr:row>43</xdr:row>
      <xdr:rowOff>22412</xdr:rowOff>
    </xdr:from>
    <xdr:to>
      <xdr:col>15</xdr:col>
      <xdr:colOff>241996</xdr:colOff>
      <xdr:row>47</xdr:row>
      <xdr:rowOff>10544</xdr:rowOff>
    </xdr:to>
    <xdr:sp macro="" textlink="">
      <xdr:nvSpPr>
        <xdr:cNvPr id="13" name="右中かっこ 12">
          <a:extLst>
            <a:ext uri="{FF2B5EF4-FFF2-40B4-BE49-F238E27FC236}">
              <a16:creationId xmlns:a16="http://schemas.microsoft.com/office/drawing/2014/main" id="{00000000-0008-0000-0000-00000D000000}"/>
            </a:ext>
          </a:extLst>
        </xdr:cNvPr>
        <xdr:cNvSpPr/>
      </xdr:nvSpPr>
      <xdr:spPr>
        <a:xfrm>
          <a:off x="20103353" y="13906500"/>
          <a:ext cx="141143" cy="1736250"/>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384871</xdr:colOff>
      <xdr:row>43</xdr:row>
      <xdr:rowOff>104674</xdr:rowOff>
    </xdr:from>
    <xdr:to>
      <xdr:col>18</xdr:col>
      <xdr:colOff>489646</xdr:colOff>
      <xdr:row>46</xdr:row>
      <xdr:rowOff>380899</xdr:rowOff>
    </xdr:to>
    <xdr:sp macro="" textlink="">
      <xdr:nvSpPr>
        <xdr:cNvPr id="14" name="角丸四角形 13">
          <a:extLst>
            <a:ext uri="{FF2B5EF4-FFF2-40B4-BE49-F238E27FC236}">
              <a16:creationId xmlns:a16="http://schemas.microsoft.com/office/drawing/2014/main" id="{00000000-0008-0000-0000-00000E000000}"/>
            </a:ext>
          </a:extLst>
        </xdr:cNvPr>
        <xdr:cNvSpPr/>
      </xdr:nvSpPr>
      <xdr:spPr>
        <a:xfrm>
          <a:off x="20387371" y="13988762"/>
          <a:ext cx="3881157" cy="1587313"/>
        </a:xfrm>
        <a:prstGeom prst="roundRect">
          <a:avLst/>
        </a:prstGeom>
        <a:solidFill>
          <a:srgbClr val="FFFF99"/>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solidFill>
                <a:srgbClr val="FF0000"/>
              </a:solidFill>
            </a:rPr>
            <a:t>ここに表示された金額を交付申請書類に入力してください。</a:t>
          </a:r>
          <a:endParaRPr kumimoji="1" lang="ja-JP" altLang="en-US" sz="1100">
            <a:solidFill>
              <a:srgbClr val="FF0000"/>
            </a:solidFill>
          </a:endParaRPr>
        </a:p>
      </xdr:txBody>
    </xdr:sp>
    <xdr:clientData/>
  </xdr:twoCellAnchor>
  <xdr:twoCellAnchor>
    <xdr:from>
      <xdr:col>15</xdr:col>
      <xdr:colOff>637511</xdr:colOff>
      <xdr:row>112</xdr:row>
      <xdr:rowOff>40495</xdr:rowOff>
    </xdr:from>
    <xdr:to>
      <xdr:col>18</xdr:col>
      <xdr:colOff>742286</xdr:colOff>
      <xdr:row>114</xdr:row>
      <xdr:rowOff>363683</xdr:rowOff>
    </xdr:to>
    <xdr:sp macro="" textlink="">
      <xdr:nvSpPr>
        <xdr:cNvPr id="16" name="角丸四角形 15">
          <a:extLst>
            <a:ext uri="{FF2B5EF4-FFF2-40B4-BE49-F238E27FC236}">
              <a16:creationId xmlns:a16="http://schemas.microsoft.com/office/drawing/2014/main" id="{00000000-0008-0000-0000-000010000000}"/>
            </a:ext>
          </a:extLst>
        </xdr:cNvPr>
        <xdr:cNvSpPr/>
      </xdr:nvSpPr>
      <xdr:spPr>
        <a:xfrm>
          <a:off x="21176875" y="39543268"/>
          <a:ext cx="3880138" cy="1985733"/>
        </a:xfrm>
        <a:prstGeom prst="roundRect">
          <a:avLst/>
        </a:prstGeom>
        <a:solidFill>
          <a:srgbClr val="FFFF99"/>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solidFill>
                <a:srgbClr val="FF0000"/>
              </a:solidFill>
            </a:rPr>
            <a:t>ここに表示された金額を交付申請書類に入力してください。</a:t>
          </a:r>
          <a:endParaRPr kumimoji="1" lang="ja-JP" altLang="en-US" sz="1100">
            <a:solidFill>
              <a:srgbClr val="FF0000"/>
            </a:solidFill>
          </a:endParaRPr>
        </a:p>
      </xdr:txBody>
    </xdr:sp>
    <xdr:clientData/>
  </xdr:twoCellAnchor>
  <xdr:twoCellAnchor>
    <xdr:from>
      <xdr:col>8</xdr:col>
      <xdr:colOff>132069</xdr:colOff>
      <xdr:row>87</xdr:row>
      <xdr:rowOff>24811</xdr:rowOff>
    </xdr:from>
    <xdr:to>
      <xdr:col>8</xdr:col>
      <xdr:colOff>285750</xdr:colOff>
      <xdr:row>89</xdr:row>
      <xdr:rowOff>54429</xdr:rowOff>
    </xdr:to>
    <xdr:sp macro="" textlink="">
      <xdr:nvSpPr>
        <xdr:cNvPr id="17" name="右中かっこ 16">
          <a:extLst>
            <a:ext uri="{FF2B5EF4-FFF2-40B4-BE49-F238E27FC236}">
              <a16:creationId xmlns:a16="http://schemas.microsoft.com/office/drawing/2014/main" id="{00000000-0008-0000-0000-000011000000}"/>
            </a:ext>
          </a:extLst>
        </xdr:cNvPr>
        <xdr:cNvSpPr/>
      </xdr:nvSpPr>
      <xdr:spPr>
        <a:xfrm>
          <a:off x="10106105" y="26381847"/>
          <a:ext cx="153681" cy="1118189"/>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512936</xdr:colOff>
      <xdr:row>86</xdr:row>
      <xdr:rowOff>231139</xdr:rowOff>
    </xdr:from>
    <xdr:to>
      <xdr:col>11</xdr:col>
      <xdr:colOff>57417</xdr:colOff>
      <xdr:row>90</xdr:row>
      <xdr:rowOff>316864</xdr:rowOff>
    </xdr:to>
    <xdr:sp macro="" textlink="">
      <xdr:nvSpPr>
        <xdr:cNvPr id="18" name="角丸四角形 17">
          <a:extLst>
            <a:ext uri="{FF2B5EF4-FFF2-40B4-BE49-F238E27FC236}">
              <a16:creationId xmlns:a16="http://schemas.microsoft.com/office/drawing/2014/main" id="{00000000-0008-0000-0000-000012000000}"/>
            </a:ext>
          </a:extLst>
        </xdr:cNvPr>
        <xdr:cNvSpPr/>
      </xdr:nvSpPr>
      <xdr:spPr>
        <a:xfrm>
          <a:off x="10486972" y="26356853"/>
          <a:ext cx="3898766" cy="1909082"/>
        </a:xfrm>
        <a:prstGeom prst="roundRect">
          <a:avLst/>
        </a:prstGeom>
        <a:solidFill>
          <a:srgbClr val="FFFF99"/>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solidFill>
                <a:srgbClr val="FF0000"/>
              </a:solidFill>
            </a:rPr>
            <a:t>ここに表示された金額を交付申請書類に入力してください。</a:t>
          </a:r>
          <a:endParaRPr kumimoji="1" lang="ja-JP" altLang="en-US" sz="1100">
            <a:solidFill>
              <a:srgbClr val="FF0000"/>
            </a:solidFill>
          </a:endParaRPr>
        </a:p>
      </xdr:txBody>
    </xdr:sp>
    <xdr:clientData/>
  </xdr:twoCellAnchor>
  <xdr:twoCellAnchor>
    <xdr:from>
      <xdr:col>8</xdr:col>
      <xdr:colOff>132069</xdr:colOff>
      <xdr:row>75</xdr:row>
      <xdr:rowOff>24811</xdr:rowOff>
    </xdr:from>
    <xdr:to>
      <xdr:col>8</xdr:col>
      <xdr:colOff>285750</xdr:colOff>
      <xdr:row>77</xdr:row>
      <xdr:rowOff>54429</xdr:rowOff>
    </xdr:to>
    <xdr:sp macro="" textlink="">
      <xdr:nvSpPr>
        <xdr:cNvPr id="5" name="右中かっこ 4">
          <a:extLst>
            <a:ext uri="{FF2B5EF4-FFF2-40B4-BE49-F238E27FC236}">
              <a16:creationId xmlns:a16="http://schemas.microsoft.com/office/drawing/2014/main" id="{27F49CCF-F148-4E3C-8077-0E8F49E57BEC}"/>
            </a:ext>
          </a:extLst>
        </xdr:cNvPr>
        <xdr:cNvSpPr/>
      </xdr:nvSpPr>
      <xdr:spPr>
        <a:xfrm>
          <a:off x="10598363" y="32656340"/>
          <a:ext cx="153681" cy="1116589"/>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512936</xdr:colOff>
      <xdr:row>74</xdr:row>
      <xdr:rowOff>231139</xdr:rowOff>
    </xdr:from>
    <xdr:to>
      <xdr:col>11</xdr:col>
      <xdr:colOff>57417</xdr:colOff>
      <xdr:row>78</xdr:row>
      <xdr:rowOff>0</xdr:rowOff>
    </xdr:to>
    <xdr:sp macro="" textlink="">
      <xdr:nvSpPr>
        <xdr:cNvPr id="6" name="角丸四角形 17">
          <a:extLst>
            <a:ext uri="{FF2B5EF4-FFF2-40B4-BE49-F238E27FC236}">
              <a16:creationId xmlns:a16="http://schemas.microsoft.com/office/drawing/2014/main" id="{0DF87597-8008-430C-A21E-2BEA226EB011}"/>
            </a:ext>
          </a:extLst>
        </xdr:cNvPr>
        <xdr:cNvSpPr/>
      </xdr:nvSpPr>
      <xdr:spPr>
        <a:xfrm>
          <a:off x="10979230" y="32638551"/>
          <a:ext cx="3881158" cy="2158813"/>
        </a:xfrm>
        <a:prstGeom prst="roundRect">
          <a:avLst/>
        </a:prstGeom>
        <a:solidFill>
          <a:srgbClr val="FFFF99"/>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solidFill>
                <a:srgbClr val="FF0000"/>
              </a:solidFill>
            </a:rPr>
            <a:t>ここに表示された金額を交付申請書類に入力してください。</a:t>
          </a: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146"/>
  <sheetViews>
    <sheetView tabSelected="1" view="pageBreakPreview" zoomScale="40" zoomScaleNormal="40" zoomScaleSheetLayoutView="40" workbookViewId="0">
      <selection activeCell="H93" sqref="H93"/>
    </sheetView>
  </sheetViews>
  <sheetFormatPr defaultRowHeight="14.25" x14ac:dyDescent="0.15"/>
  <cols>
    <col min="1" max="1" width="2.375" style="13" customWidth="1"/>
    <col min="2" max="2" width="5.625" style="13" customWidth="1"/>
    <col min="3" max="3" width="28.75" style="13" customWidth="1"/>
    <col min="4" max="4" width="22.75" style="13" customWidth="1"/>
    <col min="5" max="5" width="24.125" style="13" bestFit="1" customWidth="1"/>
    <col min="6" max="6" width="5.625" style="13" customWidth="1"/>
    <col min="7" max="7" width="28" style="13" customWidth="1"/>
    <col min="8" max="8" width="22.625" style="13" customWidth="1"/>
    <col min="9" max="9" width="25.875" style="13" customWidth="1"/>
    <col min="10" max="10" width="5.625" style="13" customWidth="1"/>
    <col min="11" max="11" width="28.625" style="13" customWidth="1"/>
    <col min="12" max="12" width="19.625" style="13" customWidth="1"/>
    <col min="13" max="13" width="24.375" style="13" customWidth="1"/>
    <col min="14" max="14" width="5.625" style="13" customWidth="1"/>
    <col min="15" max="15" width="29.375" style="13" customWidth="1"/>
    <col min="16" max="16" width="19.625" style="13" customWidth="1"/>
    <col min="17" max="17" width="24.375" style="13" customWidth="1"/>
    <col min="18" max="18" width="5.625" style="13" customWidth="1"/>
    <col min="19" max="19" width="28.875" style="13" customWidth="1"/>
    <col min="20" max="20" width="19.625" style="13" customWidth="1"/>
    <col min="21" max="21" width="24.375" style="13" customWidth="1"/>
    <col min="22" max="22" width="5.625" style="13" customWidth="1"/>
    <col min="23" max="23" width="28.5" style="13" customWidth="1"/>
    <col min="24" max="24" width="21.375" style="13" customWidth="1"/>
    <col min="25" max="25" width="24.375" style="13" customWidth="1"/>
    <col min="26" max="26" width="6.625" style="13" customWidth="1"/>
    <col min="27" max="16384" width="9" style="13"/>
  </cols>
  <sheetData>
    <row r="1" spans="1:26" ht="27.75" customHeight="1" thickBot="1" x14ac:dyDescent="0.2">
      <c r="A1" s="37" t="s">
        <v>229</v>
      </c>
      <c r="B1" s="37"/>
      <c r="C1" s="38"/>
      <c r="D1" s="38"/>
      <c r="E1" s="38"/>
      <c r="F1" s="37"/>
      <c r="G1" s="38"/>
      <c r="H1" s="38"/>
      <c r="I1" s="38"/>
      <c r="J1" s="15"/>
      <c r="K1" s="17"/>
      <c r="L1" s="17"/>
      <c r="M1" s="17"/>
      <c r="N1" s="15"/>
      <c r="O1" s="17"/>
      <c r="P1" s="17"/>
      <c r="Q1" s="17"/>
      <c r="R1" s="15"/>
      <c r="S1" s="17"/>
      <c r="T1" s="17"/>
      <c r="U1" s="17"/>
      <c r="V1" s="15"/>
      <c r="W1" s="17"/>
      <c r="X1" s="17"/>
      <c r="Y1" s="17"/>
      <c r="Z1" s="17"/>
    </row>
    <row r="2" spans="1:26" ht="54.75" customHeight="1" thickTop="1" x14ac:dyDescent="0.15">
      <c r="A2" s="38"/>
      <c r="B2" s="179" t="s">
        <v>167</v>
      </c>
      <c r="C2" s="180"/>
      <c r="D2" s="180"/>
      <c r="E2" s="180"/>
      <c r="F2" s="180"/>
      <c r="G2" s="181"/>
      <c r="H2" s="182"/>
      <c r="I2" s="39"/>
      <c r="J2" s="17"/>
      <c r="K2" s="154" t="s">
        <v>282</v>
      </c>
      <c r="L2" s="155"/>
      <c r="M2" s="155"/>
      <c r="N2" s="155"/>
      <c r="O2" s="155"/>
      <c r="P2" s="155"/>
      <c r="Q2" s="155"/>
      <c r="R2" s="155"/>
      <c r="S2" s="155"/>
      <c r="T2" s="155"/>
      <c r="U2" s="155"/>
      <c r="V2" s="155"/>
      <c r="W2" s="156"/>
      <c r="X2" s="17"/>
      <c r="Y2" s="19"/>
      <c r="Z2" s="17"/>
    </row>
    <row r="3" spans="1:26" ht="54.75" customHeight="1" x14ac:dyDescent="0.15">
      <c r="A3" s="38"/>
      <c r="B3" s="140" t="s">
        <v>195</v>
      </c>
      <c r="C3" s="141"/>
      <c r="D3" s="141"/>
      <c r="E3" s="141"/>
      <c r="F3" s="141"/>
      <c r="G3" s="183"/>
      <c r="H3" s="184"/>
      <c r="I3" s="39"/>
      <c r="J3" s="17"/>
      <c r="K3" s="157"/>
      <c r="L3" s="158"/>
      <c r="M3" s="158"/>
      <c r="N3" s="158"/>
      <c r="O3" s="158"/>
      <c r="P3" s="158"/>
      <c r="Q3" s="158"/>
      <c r="R3" s="158"/>
      <c r="S3" s="158"/>
      <c r="T3" s="158"/>
      <c r="U3" s="158"/>
      <c r="V3" s="158"/>
      <c r="W3" s="159"/>
      <c r="X3" s="17"/>
      <c r="Y3" s="19"/>
      <c r="Z3" s="17"/>
    </row>
    <row r="4" spans="1:26" ht="54.75" customHeight="1" x14ac:dyDescent="0.15">
      <c r="A4" s="38"/>
      <c r="B4" s="40"/>
      <c r="C4" s="142" t="s">
        <v>196</v>
      </c>
      <c r="D4" s="143"/>
      <c r="E4" s="143"/>
      <c r="F4" s="143"/>
      <c r="G4" s="185"/>
      <c r="H4" s="186"/>
      <c r="I4" s="39"/>
      <c r="J4" s="17"/>
      <c r="K4" s="157"/>
      <c r="L4" s="158"/>
      <c r="M4" s="158"/>
      <c r="N4" s="158"/>
      <c r="O4" s="158"/>
      <c r="P4" s="158"/>
      <c r="Q4" s="158"/>
      <c r="R4" s="158"/>
      <c r="S4" s="158"/>
      <c r="T4" s="158"/>
      <c r="U4" s="158"/>
      <c r="V4" s="158"/>
      <c r="W4" s="159"/>
      <c r="X4" s="17"/>
      <c r="Y4" s="19"/>
      <c r="Z4" s="17"/>
    </row>
    <row r="5" spans="1:26" ht="54.75" customHeight="1" thickBot="1" x14ac:dyDescent="0.2">
      <c r="A5" s="38"/>
      <c r="B5" s="41"/>
      <c r="C5" s="144" t="str">
        <f>IF(G2="はい","Wi-Fi環境整備に要する費用（税込）を入力してください。","Wi-Fi環境整備に要する費用（税抜）を入力してください。")</f>
        <v>Wi-Fi環境整備に要する費用（税抜）を入力してください。</v>
      </c>
      <c r="D5" s="145"/>
      <c r="E5" s="145"/>
      <c r="F5" s="145"/>
      <c r="G5" s="188"/>
      <c r="H5" s="189"/>
      <c r="I5" s="39"/>
      <c r="J5" s="17"/>
      <c r="K5" s="160"/>
      <c r="L5" s="161"/>
      <c r="M5" s="161"/>
      <c r="N5" s="161"/>
      <c r="O5" s="161"/>
      <c r="P5" s="161"/>
      <c r="Q5" s="161"/>
      <c r="R5" s="161"/>
      <c r="S5" s="161"/>
      <c r="T5" s="161"/>
      <c r="U5" s="161"/>
      <c r="V5" s="161"/>
      <c r="W5" s="162"/>
      <c r="X5" s="17"/>
      <c r="Y5" s="19"/>
      <c r="Z5" s="17"/>
    </row>
    <row r="6" spans="1:26" ht="18" customHeight="1" x14ac:dyDescent="0.15">
      <c r="A6" s="38"/>
      <c r="B6" s="42"/>
      <c r="C6" s="42"/>
      <c r="D6" s="42"/>
      <c r="E6" s="39"/>
      <c r="F6" s="42"/>
      <c r="G6" s="42"/>
      <c r="H6" s="42"/>
      <c r="I6" s="39"/>
      <c r="J6" s="18"/>
      <c r="K6" s="18"/>
      <c r="L6" s="18"/>
      <c r="M6" s="19"/>
      <c r="N6" s="18"/>
      <c r="O6" s="18"/>
      <c r="P6" s="18"/>
      <c r="Q6" s="19"/>
      <c r="R6" s="18"/>
      <c r="S6" s="18"/>
      <c r="T6" s="18"/>
      <c r="U6" s="19"/>
      <c r="V6" s="18"/>
      <c r="W6" s="18"/>
      <c r="X6" s="18"/>
      <c r="Y6" s="19"/>
      <c r="Z6" s="17"/>
    </row>
    <row r="7" spans="1:26" ht="29.25" customHeight="1" x14ac:dyDescent="0.15">
      <c r="A7" s="43"/>
      <c r="B7" s="43" t="s">
        <v>280</v>
      </c>
      <c r="C7" s="44"/>
      <c r="D7" s="43"/>
      <c r="E7" s="43"/>
      <c r="F7" s="43"/>
      <c r="G7" s="44"/>
      <c r="H7" s="43"/>
      <c r="I7" s="43"/>
      <c r="J7" s="23"/>
      <c r="K7" s="24"/>
      <c r="L7" s="23"/>
      <c r="M7" s="23"/>
      <c r="N7" s="23"/>
      <c r="O7" s="24"/>
      <c r="P7" s="23"/>
      <c r="Q7" s="23"/>
      <c r="R7" s="23"/>
      <c r="S7" s="24"/>
      <c r="T7" s="23"/>
      <c r="U7" s="23"/>
      <c r="V7" s="23"/>
      <c r="W7" s="24"/>
      <c r="X7" s="23"/>
      <c r="Y7" s="23"/>
      <c r="Z7" s="20"/>
    </row>
    <row r="8" spans="1:26" ht="14.25" customHeight="1" thickBot="1" x14ac:dyDescent="0.2">
      <c r="A8" s="38"/>
      <c r="B8" s="38"/>
      <c r="C8" s="45"/>
      <c r="D8" s="38"/>
      <c r="E8" s="38"/>
      <c r="F8" s="38"/>
      <c r="G8" s="45"/>
      <c r="H8" s="38"/>
      <c r="I8" s="38"/>
      <c r="J8" s="17"/>
      <c r="K8" s="25"/>
      <c r="L8" s="17"/>
      <c r="M8" s="17"/>
      <c r="N8" s="17"/>
      <c r="O8" s="25"/>
      <c r="P8" s="17"/>
      <c r="Q8" s="17"/>
      <c r="R8" s="17"/>
      <c r="S8" s="25"/>
      <c r="T8" s="17"/>
      <c r="U8" s="17"/>
      <c r="V8" s="17"/>
      <c r="W8" s="25"/>
      <c r="X8" s="17"/>
      <c r="Y8" s="17"/>
      <c r="Z8" s="20"/>
    </row>
    <row r="9" spans="1:26" ht="34.5" customHeight="1" x14ac:dyDescent="0.15">
      <c r="A9" s="38"/>
      <c r="B9" s="46"/>
      <c r="C9" s="79" t="s">
        <v>179</v>
      </c>
      <c r="D9" s="47" t="s">
        <v>169</v>
      </c>
      <c r="E9" s="47" t="s">
        <v>170</v>
      </c>
      <c r="F9" s="48"/>
      <c r="G9" s="79" t="s">
        <v>179</v>
      </c>
      <c r="H9" s="47" t="s">
        <v>169</v>
      </c>
      <c r="I9" s="49" t="s">
        <v>170</v>
      </c>
      <c r="J9" s="22"/>
      <c r="K9" s="187" t="s">
        <v>283</v>
      </c>
      <c r="L9" s="187"/>
      <c r="M9" s="187"/>
      <c r="N9" s="187"/>
      <c r="O9" s="187"/>
      <c r="P9" s="17"/>
      <c r="Q9" s="17"/>
      <c r="R9" s="22"/>
      <c r="S9" s="17"/>
      <c r="T9" s="17"/>
      <c r="U9" s="17"/>
      <c r="V9" s="22"/>
      <c r="W9" s="17"/>
      <c r="X9" s="17"/>
      <c r="Y9" s="17"/>
      <c r="Z9" s="17"/>
    </row>
    <row r="10" spans="1:26" ht="66" customHeight="1" x14ac:dyDescent="0.15">
      <c r="A10" s="38"/>
      <c r="B10" s="50" t="s">
        <v>168</v>
      </c>
      <c r="C10" s="101"/>
      <c r="D10" s="102"/>
      <c r="E10" s="103"/>
      <c r="F10" s="51" t="s">
        <v>180</v>
      </c>
      <c r="G10" s="101"/>
      <c r="H10" s="102"/>
      <c r="I10" s="114"/>
      <c r="J10" s="21"/>
      <c r="K10" s="82" t="str">
        <f>B10&amp;E10</f>
        <v>①</v>
      </c>
      <c r="L10" s="35" t="e">
        <f>'補助金額計算シート（非表示）'!B29</f>
        <v>#DIV/0!</v>
      </c>
      <c r="M10" s="82" t="str">
        <f>F10&amp;I10</f>
        <v>②</v>
      </c>
      <c r="N10" s="177" t="e">
        <f>'補助金額計算シート（非表示）'!E29</f>
        <v>#DIV/0!</v>
      </c>
      <c r="O10" s="178"/>
      <c r="P10" s="17"/>
      <c r="Q10" s="17"/>
      <c r="R10" s="21"/>
      <c r="S10" s="17"/>
      <c r="T10" s="17"/>
      <c r="U10" s="17"/>
      <c r="V10" s="21"/>
      <c r="W10" s="17"/>
      <c r="X10" s="17"/>
      <c r="Y10" s="17"/>
      <c r="Z10" s="17"/>
    </row>
    <row r="11" spans="1:26" ht="66" customHeight="1" x14ac:dyDescent="0.15">
      <c r="A11" s="38"/>
      <c r="B11" s="50" t="s">
        <v>178</v>
      </c>
      <c r="C11" s="101"/>
      <c r="D11" s="102"/>
      <c r="E11" s="103"/>
      <c r="F11" s="51" t="s">
        <v>181</v>
      </c>
      <c r="G11" s="101"/>
      <c r="H11" s="102"/>
      <c r="I11" s="114"/>
      <c r="J11" s="16"/>
      <c r="K11" s="82" t="str">
        <f>B11&amp;E11</f>
        <v>③</v>
      </c>
      <c r="L11" s="35" t="e">
        <f>'補助金額計算シート（非表示）'!H29</f>
        <v>#DIV/0!</v>
      </c>
      <c r="M11" s="82" t="str">
        <f>F11&amp;I11</f>
        <v>④</v>
      </c>
      <c r="N11" s="177" t="e">
        <f>'補助金額計算シート（非表示）'!K29</f>
        <v>#DIV/0!</v>
      </c>
      <c r="O11" s="178"/>
      <c r="P11" s="17"/>
      <c r="Q11" s="17"/>
      <c r="R11" s="16"/>
      <c r="S11" s="17"/>
      <c r="T11" s="17"/>
      <c r="U11" s="17"/>
      <c r="V11" s="16"/>
      <c r="W11" s="17"/>
      <c r="X11" s="17"/>
      <c r="Y11" s="17"/>
      <c r="Z11" s="17"/>
    </row>
    <row r="12" spans="1:26" ht="66" customHeight="1" thickBot="1" x14ac:dyDescent="0.2">
      <c r="A12" s="38"/>
      <c r="B12" s="52" t="s">
        <v>171</v>
      </c>
      <c r="C12" s="111"/>
      <c r="D12" s="112"/>
      <c r="E12" s="113"/>
      <c r="F12" s="53" t="s">
        <v>182</v>
      </c>
      <c r="G12" s="111"/>
      <c r="H12" s="112"/>
      <c r="I12" s="115"/>
      <c r="J12" s="16"/>
      <c r="K12" s="82" t="str">
        <f>B12&amp;E12</f>
        <v>⑤</v>
      </c>
      <c r="L12" s="35" t="e">
        <f>'補助金額計算シート（非表示）'!N29</f>
        <v>#DIV/0!</v>
      </c>
      <c r="M12" s="82" t="str">
        <f>F12&amp;I12</f>
        <v>⑥</v>
      </c>
      <c r="N12" s="177" t="e">
        <f>'補助金額計算シート（非表示）'!Q29</f>
        <v>#DIV/0!</v>
      </c>
      <c r="O12" s="178"/>
      <c r="P12" s="17"/>
      <c r="Q12" s="17"/>
      <c r="R12" s="16"/>
      <c r="S12" s="17"/>
      <c r="T12" s="17"/>
      <c r="U12" s="17"/>
      <c r="V12" s="16"/>
      <c r="W12" s="17"/>
      <c r="X12" s="17"/>
      <c r="Y12" s="17"/>
      <c r="Z12" s="17"/>
    </row>
    <row r="13" spans="1:26" ht="15" thickBot="1" x14ac:dyDescent="0.2">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29.25" customHeight="1" x14ac:dyDescent="0.15">
      <c r="A14" s="17"/>
      <c r="B14" s="146" t="str">
        <f>IF(G2="はい","導入機器①　※税込価格を入力してください","導入機器①　※税抜価格を入力してください")</f>
        <v>導入機器①　※税抜価格を入力してください</v>
      </c>
      <c r="C14" s="147"/>
      <c r="D14" s="147"/>
      <c r="E14" s="148"/>
      <c r="F14" s="146" t="str">
        <f>IF(G2="はい","導入機器②　※税込価格を入力してください","導入機器②　※税抜価格を入力してください")</f>
        <v>導入機器②　※税抜価格を入力してください</v>
      </c>
      <c r="G14" s="147"/>
      <c r="H14" s="147"/>
      <c r="I14" s="148"/>
      <c r="J14" s="146" t="str">
        <f>IF(G2="はい","導入機器③　※税込価格を入力してください","導入機器③　※税抜価格を入力してください")</f>
        <v>導入機器③　※税抜価格を入力してください</v>
      </c>
      <c r="K14" s="147"/>
      <c r="L14" s="147"/>
      <c r="M14" s="148"/>
      <c r="N14" s="146" t="str">
        <f>IF(G2="はい","導入機器④　※税込価格を入力してください","導入機器④　※税抜価格を入力してください")</f>
        <v>導入機器④　※税抜価格を入力してください</v>
      </c>
      <c r="O14" s="147"/>
      <c r="P14" s="147"/>
      <c r="Q14" s="148"/>
      <c r="R14" s="146" t="str">
        <f>IF(G2="はい","導入機器⑤　※税込価格を入力してください","導入機器⑤　※税抜価格を入力してください")</f>
        <v>導入機器⑤　※税抜価格を入力してください</v>
      </c>
      <c r="S14" s="147"/>
      <c r="T14" s="147"/>
      <c r="U14" s="148"/>
      <c r="V14" s="146" t="str">
        <f>IF(G2="はい","導入機器⑥　※税込価格を入力してください","導入機器⑥　※税抜価格を入力してください")</f>
        <v>導入機器⑥　※税抜価格を入力してください</v>
      </c>
      <c r="W14" s="147"/>
      <c r="X14" s="147"/>
      <c r="Y14" s="148"/>
    </row>
    <row r="15" spans="1:26" ht="66" customHeight="1" x14ac:dyDescent="0.15">
      <c r="A15" s="17"/>
      <c r="B15" s="54"/>
      <c r="C15" s="55">
        <f>D10</f>
        <v>0</v>
      </c>
      <c r="D15" s="56">
        <f>E10</f>
        <v>0</v>
      </c>
      <c r="E15" s="57"/>
      <c r="F15" s="54"/>
      <c r="G15" s="55">
        <f>H10</f>
        <v>0</v>
      </c>
      <c r="H15" s="56">
        <f>I10</f>
        <v>0</v>
      </c>
      <c r="I15" s="57"/>
      <c r="J15" s="54"/>
      <c r="K15" s="55">
        <f>D11</f>
        <v>0</v>
      </c>
      <c r="L15" s="56">
        <f>E11</f>
        <v>0</v>
      </c>
      <c r="M15" s="57"/>
      <c r="N15" s="54"/>
      <c r="O15" s="55">
        <f>H11</f>
        <v>0</v>
      </c>
      <c r="P15" s="56">
        <f>I11</f>
        <v>0</v>
      </c>
      <c r="Q15" s="57"/>
      <c r="R15" s="54"/>
      <c r="S15" s="55">
        <f>D12</f>
        <v>0</v>
      </c>
      <c r="T15" s="56">
        <f>E12</f>
        <v>0</v>
      </c>
      <c r="U15" s="57"/>
      <c r="V15" s="54"/>
      <c r="W15" s="55">
        <f>H12</f>
        <v>0</v>
      </c>
      <c r="X15" s="56">
        <f>I12</f>
        <v>0</v>
      </c>
      <c r="Y15" s="57"/>
    </row>
    <row r="16" spans="1:26" ht="70.5" customHeight="1" thickBot="1" x14ac:dyDescent="0.2">
      <c r="A16" s="17"/>
      <c r="B16" s="149" t="s">
        <v>278</v>
      </c>
      <c r="C16" s="150"/>
      <c r="D16" s="150"/>
      <c r="E16" s="151"/>
      <c r="F16" s="149" t="str">
        <f>B16</f>
        <v>①導入する介護ロボットの本体価格、情報端末価格(パソコン、タブレット端末、スマートフォン等）、その他付帯経費、値引額を入力してください。</v>
      </c>
      <c r="G16" s="150"/>
      <c r="H16" s="150"/>
      <c r="I16" s="151"/>
      <c r="J16" s="149" t="str">
        <f>B16</f>
        <v>①導入する介護ロボットの本体価格、情報端末価格(パソコン、タブレット端末、スマートフォン等）、その他付帯経費、値引額を入力してください。</v>
      </c>
      <c r="K16" s="150"/>
      <c r="L16" s="150"/>
      <c r="M16" s="151"/>
      <c r="N16" s="149" t="str">
        <f>B16</f>
        <v>①導入する介護ロボットの本体価格、情報端末価格(パソコン、タブレット端末、スマートフォン等）、その他付帯経費、値引額を入力してください。</v>
      </c>
      <c r="O16" s="150"/>
      <c r="P16" s="150"/>
      <c r="Q16" s="151"/>
      <c r="R16" s="149" t="str">
        <f>B16</f>
        <v>①導入する介護ロボットの本体価格、情報端末価格(パソコン、タブレット端末、スマートフォン等）、その他付帯経費、値引額を入力してください。</v>
      </c>
      <c r="S16" s="150"/>
      <c r="T16" s="150"/>
      <c r="U16" s="151"/>
      <c r="V16" s="149" t="str">
        <f>B16</f>
        <v>①導入する介護ロボットの本体価格、情報端末価格(パソコン、タブレット端末、スマートフォン等）、その他付帯経費、値引額を入力してください。</v>
      </c>
      <c r="W16" s="150"/>
      <c r="X16" s="150"/>
      <c r="Y16" s="151"/>
    </row>
    <row r="17" spans="1:26" ht="45" customHeight="1" x14ac:dyDescent="0.15">
      <c r="A17" s="17"/>
      <c r="B17" s="54"/>
      <c r="C17" s="58" t="s">
        <v>172</v>
      </c>
      <c r="D17" s="110"/>
      <c r="E17" s="59" t="s">
        <v>163</v>
      </c>
      <c r="F17" s="54"/>
      <c r="G17" s="58" t="str">
        <f>C17</f>
        <v>本体価格
（1台当たり）</v>
      </c>
      <c r="H17" s="110"/>
      <c r="I17" s="59" t="s">
        <v>163</v>
      </c>
      <c r="J17" s="54"/>
      <c r="K17" s="58" t="str">
        <f>C17</f>
        <v>本体価格
（1台当たり）</v>
      </c>
      <c r="L17" s="91"/>
      <c r="M17" s="59" t="s">
        <v>163</v>
      </c>
      <c r="N17" s="54"/>
      <c r="O17" s="58" t="str">
        <f>C17</f>
        <v>本体価格
（1台当たり）</v>
      </c>
      <c r="P17" s="91"/>
      <c r="Q17" s="59" t="s">
        <v>163</v>
      </c>
      <c r="R17" s="54"/>
      <c r="S17" s="58" t="str">
        <f>C17</f>
        <v>本体価格
（1台当たり）</v>
      </c>
      <c r="T17" s="91"/>
      <c r="U17" s="59" t="s">
        <v>163</v>
      </c>
      <c r="V17" s="54"/>
      <c r="W17" s="58" t="str">
        <f>C17</f>
        <v>本体価格
（1台当たり）</v>
      </c>
      <c r="X17" s="91"/>
      <c r="Y17" s="59" t="s">
        <v>163</v>
      </c>
    </row>
    <row r="18" spans="1:26" ht="22.5" customHeight="1" x14ac:dyDescent="0.15">
      <c r="A18" s="17"/>
      <c r="B18" s="54"/>
      <c r="C18" s="60" t="s">
        <v>253</v>
      </c>
      <c r="D18" s="107"/>
      <c r="E18" s="59" t="s">
        <v>164</v>
      </c>
      <c r="F18" s="54"/>
      <c r="G18" s="60" t="str">
        <f>C18</f>
        <v>導入機器の台数</v>
      </c>
      <c r="H18" s="107"/>
      <c r="I18" s="59" t="s">
        <v>164</v>
      </c>
      <c r="J18" s="54"/>
      <c r="K18" s="60" t="str">
        <f>C18</f>
        <v>導入機器の台数</v>
      </c>
      <c r="L18" s="92"/>
      <c r="M18" s="59" t="s">
        <v>164</v>
      </c>
      <c r="N18" s="54"/>
      <c r="O18" s="60" t="str">
        <f>C18</f>
        <v>導入機器の台数</v>
      </c>
      <c r="P18" s="92"/>
      <c r="Q18" s="59" t="s">
        <v>164</v>
      </c>
      <c r="R18" s="54"/>
      <c r="S18" s="60" t="str">
        <f>C18</f>
        <v>導入機器の台数</v>
      </c>
      <c r="T18" s="92"/>
      <c r="U18" s="59" t="s">
        <v>164</v>
      </c>
      <c r="V18" s="54"/>
      <c r="W18" s="60" t="str">
        <f>C18</f>
        <v>導入機器の台数</v>
      </c>
      <c r="X18" s="92"/>
      <c r="Y18" s="59" t="s">
        <v>164</v>
      </c>
    </row>
    <row r="19" spans="1:26" ht="30" customHeight="1" x14ac:dyDescent="0.15">
      <c r="A19" s="17"/>
      <c r="B19" s="54"/>
      <c r="C19" s="80" t="s">
        <v>198</v>
      </c>
      <c r="D19" s="106"/>
      <c r="E19" s="59" t="s">
        <v>163</v>
      </c>
      <c r="F19" s="54"/>
      <c r="G19" s="80" t="s">
        <v>197</v>
      </c>
      <c r="H19" s="106"/>
      <c r="I19" s="59" t="s">
        <v>163</v>
      </c>
      <c r="J19" s="54"/>
      <c r="K19" s="80" t="s">
        <v>197</v>
      </c>
      <c r="L19" s="93"/>
      <c r="M19" s="59" t="s">
        <v>163</v>
      </c>
      <c r="N19" s="54"/>
      <c r="O19" s="80" t="s">
        <v>197</v>
      </c>
      <c r="P19" s="93"/>
      <c r="Q19" s="59" t="s">
        <v>163</v>
      </c>
      <c r="R19" s="54"/>
      <c r="S19" s="80" t="s">
        <v>197</v>
      </c>
      <c r="T19" s="93"/>
      <c r="U19" s="59" t="s">
        <v>163</v>
      </c>
      <c r="V19" s="54"/>
      <c r="W19" s="80" t="s">
        <v>197</v>
      </c>
      <c r="X19" s="93"/>
      <c r="Y19" s="59" t="s">
        <v>163</v>
      </c>
      <c r="Z19" s="14"/>
    </row>
    <row r="20" spans="1:26" ht="42.75" customHeight="1" x14ac:dyDescent="0.15">
      <c r="A20" s="17"/>
      <c r="B20" s="54"/>
      <c r="C20" s="138" t="s">
        <v>290</v>
      </c>
      <c r="D20" s="106"/>
      <c r="E20" s="59" t="s">
        <v>163</v>
      </c>
      <c r="F20" s="54"/>
      <c r="G20" s="138" t="str">
        <f>C20</f>
        <v>付帯経費
(Wi-Fi環境整備を除く）</v>
      </c>
      <c r="H20" s="106"/>
      <c r="I20" s="59" t="s">
        <v>163</v>
      </c>
      <c r="J20" s="54"/>
      <c r="K20" s="138" t="str">
        <f>C20</f>
        <v>付帯経費
(Wi-Fi環境整備を除く）</v>
      </c>
      <c r="L20" s="93"/>
      <c r="M20" s="59" t="s">
        <v>163</v>
      </c>
      <c r="N20" s="54"/>
      <c r="O20" s="138" t="str">
        <f>C20</f>
        <v>付帯経費
(Wi-Fi環境整備を除く）</v>
      </c>
      <c r="P20" s="93"/>
      <c r="Q20" s="59" t="s">
        <v>163</v>
      </c>
      <c r="R20" s="54"/>
      <c r="S20" s="138" t="str">
        <f>C20</f>
        <v>付帯経費
(Wi-Fi環境整備を除く）</v>
      </c>
      <c r="T20" s="93"/>
      <c r="U20" s="59" t="s">
        <v>163</v>
      </c>
      <c r="V20" s="54"/>
      <c r="W20" s="138" t="str">
        <f>C20</f>
        <v>付帯経費
(Wi-Fi環境整備を除く）</v>
      </c>
      <c r="X20" s="93"/>
      <c r="Y20" s="59" t="s">
        <v>163</v>
      </c>
      <c r="Z20" s="14"/>
    </row>
    <row r="21" spans="1:26" ht="30" customHeight="1" x14ac:dyDescent="0.15">
      <c r="A21" s="17"/>
      <c r="B21" s="54"/>
      <c r="C21" s="60" t="s">
        <v>173</v>
      </c>
      <c r="D21" s="106"/>
      <c r="E21" s="59" t="s">
        <v>163</v>
      </c>
      <c r="F21" s="54"/>
      <c r="G21" s="60" t="s">
        <v>173</v>
      </c>
      <c r="H21" s="106"/>
      <c r="I21" s="59" t="s">
        <v>163</v>
      </c>
      <c r="J21" s="54"/>
      <c r="K21" s="60" t="s">
        <v>173</v>
      </c>
      <c r="L21" s="93"/>
      <c r="M21" s="59" t="s">
        <v>163</v>
      </c>
      <c r="N21" s="54"/>
      <c r="O21" s="60" t="s">
        <v>173</v>
      </c>
      <c r="P21" s="93"/>
      <c r="Q21" s="59" t="s">
        <v>163</v>
      </c>
      <c r="R21" s="54"/>
      <c r="S21" s="60" t="s">
        <v>173</v>
      </c>
      <c r="T21" s="93"/>
      <c r="U21" s="59" t="s">
        <v>163</v>
      </c>
      <c r="V21" s="54"/>
      <c r="W21" s="60" t="s">
        <v>173</v>
      </c>
      <c r="X21" s="93"/>
      <c r="Y21" s="59" t="s">
        <v>163</v>
      </c>
      <c r="Z21" s="14"/>
    </row>
    <row r="22" spans="1:26" ht="60" customHeight="1" thickBot="1" x14ac:dyDescent="0.2">
      <c r="A22" s="17"/>
      <c r="B22" s="54"/>
      <c r="C22" s="61" t="s">
        <v>177</v>
      </c>
      <c r="D22" s="62">
        <f>D17*D18+D19+D20-D21</f>
        <v>0</v>
      </c>
      <c r="E22" s="63" t="s">
        <v>217</v>
      </c>
      <c r="F22" s="54"/>
      <c r="G22" s="61" t="s">
        <v>177</v>
      </c>
      <c r="H22" s="62">
        <f>H17*H18+H19+H20-H21</f>
        <v>0</v>
      </c>
      <c r="I22" s="63" t="s">
        <v>218</v>
      </c>
      <c r="J22" s="54"/>
      <c r="K22" s="61" t="s">
        <v>177</v>
      </c>
      <c r="L22" s="62">
        <f>L17*L18+L19+L20-L21</f>
        <v>0</v>
      </c>
      <c r="M22" s="63" t="s">
        <v>218</v>
      </c>
      <c r="N22" s="54"/>
      <c r="O22" s="61" t="s">
        <v>177</v>
      </c>
      <c r="P22" s="62">
        <f>P17*P18+P19+P20-P21</f>
        <v>0</v>
      </c>
      <c r="Q22" s="63" t="s">
        <v>218</v>
      </c>
      <c r="R22" s="54"/>
      <c r="S22" s="61" t="s">
        <v>177</v>
      </c>
      <c r="T22" s="62">
        <f>T17*T18+T19+T20-T21</f>
        <v>0</v>
      </c>
      <c r="U22" s="63" t="s">
        <v>218</v>
      </c>
      <c r="V22" s="54"/>
      <c r="W22" s="61" t="s">
        <v>177</v>
      </c>
      <c r="X22" s="62">
        <f>X17*X18+X19+X20-X21</f>
        <v>0</v>
      </c>
      <c r="Y22" s="63" t="s">
        <v>218</v>
      </c>
      <c r="Z22" s="14"/>
    </row>
    <row r="23" spans="1:26" ht="34.5" hidden="1" customHeight="1" thickBot="1" x14ac:dyDescent="0.2">
      <c r="A23" s="17"/>
      <c r="B23" s="40" t="s">
        <v>183</v>
      </c>
      <c r="C23" s="39"/>
      <c r="D23" s="39"/>
      <c r="E23" s="121" t="s">
        <v>242</v>
      </c>
      <c r="F23" s="54" t="s">
        <v>184</v>
      </c>
      <c r="G23" s="39"/>
      <c r="H23" s="39"/>
      <c r="I23" s="63"/>
      <c r="J23" s="54" t="s">
        <v>185</v>
      </c>
      <c r="K23" s="39"/>
      <c r="L23" s="39"/>
      <c r="M23" s="63"/>
      <c r="N23" s="54" t="s">
        <v>186</v>
      </c>
      <c r="O23" s="39"/>
      <c r="P23" s="39"/>
      <c r="Q23" s="63"/>
      <c r="R23" s="54" t="s">
        <v>187</v>
      </c>
      <c r="S23" s="39"/>
      <c r="T23" s="39"/>
      <c r="U23" s="63"/>
      <c r="V23" s="54" t="s">
        <v>184</v>
      </c>
      <c r="W23" s="39"/>
      <c r="X23" s="39"/>
      <c r="Y23" s="63"/>
    </row>
    <row r="24" spans="1:26" ht="23.25" hidden="1" customHeight="1" x14ac:dyDescent="0.15">
      <c r="A24" s="17"/>
      <c r="B24" s="54"/>
      <c r="C24" s="152" t="s">
        <v>165</v>
      </c>
      <c r="D24" s="105"/>
      <c r="E24" s="59" t="s">
        <v>199</v>
      </c>
      <c r="F24" s="54"/>
      <c r="G24" s="152" t="s">
        <v>165</v>
      </c>
      <c r="H24" s="105"/>
      <c r="I24" s="59" t="s">
        <v>199</v>
      </c>
      <c r="J24" s="54"/>
      <c r="K24" s="152" t="s">
        <v>165</v>
      </c>
      <c r="L24" s="94"/>
      <c r="M24" s="59" t="s">
        <v>199</v>
      </c>
      <c r="N24" s="54"/>
      <c r="O24" s="152" t="s">
        <v>165</v>
      </c>
      <c r="P24" s="94"/>
      <c r="Q24" s="59" t="s">
        <v>199</v>
      </c>
      <c r="R24" s="54"/>
      <c r="S24" s="152" t="s">
        <v>165</v>
      </c>
      <c r="T24" s="94"/>
      <c r="U24" s="59" t="s">
        <v>199</v>
      </c>
      <c r="V24" s="54"/>
      <c r="W24" s="152" t="s">
        <v>165</v>
      </c>
      <c r="X24" s="94"/>
      <c r="Y24" s="59" t="s">
        <v>199</v>
      </c>
    </row>
    <row r="25" spans="1:26" ht="23.25" hidden="1" customHeight="1" x14ac:dyDescent="0.15">
      <c r="A25" s="17"/>
      <c r="B25" s="54"/>
      <c r="C25" s="153"/>
      <c r="D25" s="106"/>
      <c r="E25" s="59" t="s">
        <v>163</v>
      </c>
      <c r="F25" s="54"/>
      <c r="G25" s="153"/>
      <c r="H25" s="106"/>
      <c r="I25" s="59" t="s">
        <v>163</v>
      </c>
      <c r="J25" s="54"/>
      <c r="K25" s="153"/>
      <c r="L25" s="93"/>
      <c r="M25" s="59" t="s">
        <v>163</v>
      </c>
      <c r="N25" s="54"/>
      <c r="O25" s="153"/>
      <c r="P25" s="93"/>
      <c r="Q25" s="59" t="s">
        <v>163</v>
      </c>
      <c r="R25" s="54"/>
      <c r="S25" s="153"/>
      <c r="T25" s="93"/>
      <c r="U25" s="59" t="s">
        <v>163</v>
      </c>
      <c r="V25" s="54"/>
      <c r="W25" s="153"/>
      <c r="X25" s="93"/>
      <c r="Y25" s="59" t="s">
        <v>163</v>
      </c>
    </row>
    <row r="26" spans="1:26" ht="23.25" hidden="1" customHeight="1" x14ac:dyDescent="0.15">
      <c r="A26" s="17"/>
      <c r="B26" s="54"/>
      <c r="C26" s="153"/>
      <c r="D26" s="107"/>
      <c r="E26" s="59" t="s">
        <v>164</v>
      </c>
      <c r="F26" s="54"/>
      <c r="G26" s="153"/>
      <c r="H26" s="107"/>
      <c r="I26" s="59" t="s">
        <v>164</v>
      </c>
      <c r="J26" s="54"/>
      <c r="K26" s="153"/>
      <c r="L26" s="92"/>
      <c r="M26" s="59" t="s">
        <v>164</v>
      </c>
      <c r="N26" s="54"/>
      <c r="O26" s="153"/>
      <c r="P26" s="92"/>
      <c r="Q26" s="59" t="s">
        <v>164</v>
      </c>
      <c r="R26" s="54"/>
      <c r="S26" s="153"/>
      <c r="T26" s="92"/>
      <c r="U26" s="59" t="s">
        <v>164</v>
      </c>
      <c r="V26" s="54"/>
      <c r="W26" s="153"/>
      <c r="X26" s="92"/>
      <c r="Y26" s="59" t="s">
        <v>164</v>
      </c>
    </row>
    <row r="27" spans="1:26" ht="23.25" hidden="1" customHeight="1" x14ac:dyDescent="0.15">
      <c r="A27" s="17"/>
      <c r="B27" s="54"/>
      <c r="C27" s="153" t="s">
        <v>166</v>
      </c>
      <c r="D27" s="108"/>
      <c r="E27" s="59" t="s">
        <v>199</v>
      </c>
      <c r="F27" s="54"/>
      <c r="G27" s="153" t="s">
        <v>166</v>
      </c>
      <c r="H27" s="108"/>
      <c r="I27" s="59" t="s">
        <v>199</v>
      </c>
      <c r="J27" s="54"/>
      <c r="K27" s="153" t="s">
        <v>166</v>
      </c>
      <c r="L27" s="95"/>
      <c r="M27" s="59" t="s">
        <v>199</v>
      </c>
      <c r="N27" s="54"/>
      <c r="O27" s="153" t="s">
        <v>166</v>
      </c>
      <c r="P27" s="95"/>
      <c r="Q27" s="59" t="s">
        <v>199</v>
      </c>
      <c r="R27" s="54"/>
      <c r="S27" s="153" t="s">
        <v>166</v>
      </c>
      <c r="T27" s="95"/>
      <c r="U27" s="59" t="s">
        <v>199</v>
      </c>
      <c r="V27" s="54"/>
      <c r="W27" s="153" t="s">
        <v>166</v>
      </c>
      <c r="X27" s="95"/>
      <c r="Y27" s="59" t="s">
        <v>199</v>
      </c>
    </row>
    <row r="28" spans="1:26" ht="23.25" hidden="1" customHeight="1" x14ac:dyDescent="0.15">
      <c r="A28" s="17"/>
      <c r="B28" s="54"/>
      <c r="C28" s="153"/>
      <c r="D28" s="106"/>
      <c r="E28" s="59" t="s">
        <v>163</v>
      </c>
      <c r="F28" s="54"/>
      <c r="G28" s="153"/>
      <c r="H28" s="106"/>
      <c r="I28" s="59" t="s">
        <v>163</v>
      </c>
      <c r="J28" s="54"/>
      <c r="K28" s="153"/>
      <c r="L28" s="93"/>
      <c r="M28" s="59" t="s">
        <v>163</v>
      </c>
      <c r="N28" s="54"/>
      <c r="O28" s="153"/>
      <c r="P28" s="93"/>
      <c r="Q28" s="59" t="s">
        <v>163</v>
      </c>
      <c r="R28" s="54"/>
      <c r="S28" s="153"/>
      <c r="T28" s="93"/>
      <c r="U28" s="59" t="s">
        <v>163</v>
      </c>
      <c r="V28" s="54"/>
      <c r="W28" s="153"/>
      <c r="X28" s="93"/>
      <c r="Y28" s="59" t="s">
        <v>163</v>
      </c>
    </row>
    <row r="29" spans="1:26" ht="23.25" hidden="1" customHeight="1" x14ac:dyDescent="0.15">
      <c r="A29" s="17"/>
      <c r="B29" s="54"/>
      <c r="C29" s="153"/>
      <c r="D29" s="107"/>
      <c r="E29" s="59" t="s">
        <v>164</v>
      </c>
      <c r="F29" s="54"/>
      <c r="G29" s="153"/>
      <c r="H29" s="107"/>
      <c r="I29" s="59" t="s">
        <v>164</v>
      </c>
      <c r="J29" s="54"/>
      <c r="K29" s="153"/>
      <c r="L29" s="92"/>
      <c r="M29" s="59" t="s">
        <v>164</v>
      </c>
      <c r="N29" s="54"/>
      <c r="O29" s="153"/>
      <c r="P29" s="92"/>
      <c r="Q29" s="59" t="s">
        <v>164</v>
      </c>
      <c r="R29" s="54"/>
      <c r="S29" s="153"/>
      <c r="T29" s="92"/>
      <c r="U29" s="59" t="s">
        <v>164</v>
      </c>
      <c r="V29" s="54"/>
      <c r="W29" s="153"/>
      <c r="X29" s="92"/>
      <c r="Y29" s="59" t="s">
        <v>164</v>
      </c>
    </row>
    <row r="30" spans="1:26" ht="23.25" hidden="1" customHeight="1" x14ac:dyDescent="0.15">
      <c r="A30" s="17"/>
      <c r="B30" s="54"/>
      <c r="C30" s="153" t="s">
        <v>174</v>
      </c>
      <c r="D30" s="108"/>
      <c r="E30" s="59" t="s">
        <v>199</v>
      </c>
      <c r="F30" s="54"/>
      <c r="G30" s="153" t="s">
        <v>174</v>
      </c>
      <c r="H30" s="108"/>
      <c r="I30" s="59" t="s">
        <v>199</v>
      </c>
      <c r="J30" s="54"/>
      <c r="K30" s="153" t="s">
        <v>174</v>
      </c>
      <c r="L30" s="95"/>
      <c r="M30" s="59" t="s">
        <v>199</v>
      </c>
      <c r="N30" s="54"/>
      <c r="O30" s="153" t="s">
        <v>174</v>
      </c>
      <c r="P30" s="95"/>
      <c r="Q30" s="59" t="s">
        <v>199</v>
      </c>
      <c r="R30" s="54"/>
      <c r="S30" s="153" t="s">
        <v>174</v>
      </c>
      <c r="T30" s="95"/>
      <c r="U30" s="59" t="s">
        <v>199</v>
      </c>
      <c r="V30" s="54"/>
      <c r="W30" s="153" t="s">
        <v>174</v>
      </c>
      <c r="X30" s="95"/>
      <c r="Y30" s="59" t="s">
        <v>199</v>
      </c>
    </row>
    <row r="31" spans="1:26" ht="23.25" hidden="1" customHeight="1" x14ac:dyDescent="0.15">
      <c r="A31" s="17"/>
      <c r="B31" s="54"/>
      <c r="C31" s="153"/>
      <c r="D31" s="106"/>
      <c r="E31" s="59" t="s">
        <v>163</v>
      </c>
      <c r="F31" s="54"/>
      <c r="G31" s="153"/>
      <c r="H31" s="106"/>
      <c r="I31" s="59" t="s">
        <v>163</v>
      </c>
      <c r="J31" s="54"/>
      <c r="K31" s="153"/>
      <c r="L31" s="93"/>
      <c r="M31" s="59" t="s">
        <v>163</v>
      </c>
      <c r="N31" s="54"/>
      <c r="O31" s="153"/>
      <c r="P31" s="93"/>
      <c r="Q31" s="59" t="s">
        <v>163</v>
      </c>
      <c r="R31" s="54"/>
      <c r="S31" s="153"/>
      <c r="T31" s="93"/>
      <c r="U31" s="59" t="s">
        <v>163</v>
      </c>
      <c r="V31" s="54"/>
      <c r="W31" s="153"/>
      <c r="X31" s="93"/>
      <c r="Y31" s="59" t="s">
        <v>163</v>
      </c>
    </row>
    <row r="32" spans="1:26" ht="23.25" hidden="1" customHeight="1" x14ac:dyDescent="0.15">
      <c r="A32" s="17"/>
      <c r="B32" s="54"/>
      <c r="C32" s="153"/>
      <c r="D32" s="107"/>
      <c r="E32" s="59" t="s">
        <v>164</v>
      </c>
      <c r="F32" s="54"/>
      <c r="G32" s="153"/>
      <c r="H32" s="107"/>
      <c r="I32" s="59" t="s">
        <v>164</v>
      </c>
      <c r="J32" s="54"/>
      <c r="K32" s="153"/>
      <c r="L32" s="92"/>
      <c r="M32" s="59" t="s">
        <v>164</v>
      </c>
      <c r="N32" s="54"/>
      <c r="O32" s="153"/>
      <c r="P32" s="92"/>
      <c r="Q32" s="59" t="s">
        <v>164</v>
      </c>
      <c r="R32" s="54"/>
      <c r="S32" s="153"/>
      <c r="T32" s="92"/>
      <c r="U32" s="59" t="s">
        <v>164</v>
      </c>
      <c r="V32" s="54"/>
      <c r="W32" s="153"/>
      <c r="X32" s="92"/>
      <c r="Y32" s="59" t="s">
        <v>164</v>
      </c>
    </row>
    <row r="33" spans="1:26" ht="23.25" hidden="1" customHeight="1" x14ac:dyDescent="0.15">
      <c r="A33" s="17"/>
      <c r="B33" s="54"/>
      <c r="C33" s="153" t="s">
        <v>175</v>
      </c>
      <c r="D33" s="108"/>
      <c r="E33" s="59" t="s">
        <v>199</v>
      </c>
      <c r="F33" s="54"/>
      <c r="G33" s="153" t="s">
        <v>175</v>
      </c>
      <c r="H33" s="108"/>
      <c r="I33" s="59" t="s">
        <v>199</v>
      </c>
      <c r="J33" s="54"/>
      <c r="K33" s="153" t="s">
        <v>175</v>
      </c>
      <c r="L33" s="95"/>
      <c r="M33" s="59" t="s">
        <v>199</v>
      </c>
      <c r="N33" s="54"/>
      <c r="O33" s="153" t="s">
        <v>175</v>
      </c>
      <c r="P33" s="95"/>
      <c r="Q33" s="59" t="s">
        <v>199</v>
      </c>
      <c r="R33" s="54"/>
      <c r="S33" s="153" t="s">
        <v>175</v>
      </c>
      <c r="T33" s="95"/>
      <c r="U33" s="59" t="s">
        <v>199</v>
      </c>
      <c r="V33" s="54"/>
      <c r="W33" s="153" t="s">
        <v>175</v>
      </c>
      <c r="X33" s="95"/>
      <c r="Y33" s="59" t="s">
        <v>199</v>
      </c>
    </row>
    <row r="34" spans="1:26" ht="23.25" hidden="1" customHeight="1" x14ac:dyDescent="0.15">
      <c r="A34" s="17"/>
      <c r="B34" s="54"/>
      <c r="C34" s="153"/>
      <c r="D34" s="106"/>
      <c r="E34" s="59" t="s">
        <v>163</v>
      </c>
      <c r="F34" s="54"/>
      <c r="G34" s="153"/>
      <c r="H34" s="106"/>
      <c r="I34" s="59" t="s">
        <v>163</v>
      </c>
      <c r="J34" s="54"/>
      <c r="K34" s="153"/>
      <c r="L34" s="93"/>
      <c r="M34" s="59" t="s">
        <v>163</v>
      </c>
      <c r="N34" s="54"/>
      <c r="O34" s="153"/>
      <c r="P34" s="93"/>
      <c r="Q34" s="59" t="s">
        <v>163</v>
      </c>
      <c r="R34" s="54"/>
      <c r="S34" s="153"/>
      <c r="T34" s="93"/>
      <c r="U34" s="59" t="s">
        <v>163</v>
      </c>
      <c r="V34" s="54"/>
      <c r="W34" s="153"/>
      <c r="X34" s="93"/>
      <c r="Y34" s="59" t="s">
        <v>163</v>
      </c>
    </row>
    <row r="35" spans="1:26" ht="23.25" hidden="1" customHeight="1" x14ac:dyDescent="0.15">
      <c r="A35" s="17"/>
      <c r="B35" s="54"/>
      <c r="C35" s="153"/>
      <c r="D35" s="109"/>
      <c r="E35" s="59" t="s">
        <v>164</v>
      </c>
      <c r="F35" s="54"/>
      <c r="G35" s="153"/>
      <c r="H35" s="109"/>
      <c r="I35" s="59" t="s">
        <v>164</v>
      </c>
      <c r="J35" s="54"/>
      <c r="K35" s="153"/>
      <c r="L35" s="96"/>
      <c r="M35" s="59" t="s">
        <v>164</v>
      </c>
      <c r="N35" s="54"/>
      <c r="O35" s="153"/>
      <c r="P35" s="96"/>
      <c r="Q35" s="59" t="s">
        <v>164</v>
      </c>
      <c r="R35" s="54"/>
      <c r="S35" s="153"/>
      <c r="T35" s="96"/>
      <c r="U35" s="59" t="s">
        <v>164</v>
      </c>
      <c r="V35" s="54"/>
      <c r="W35" s="153"/>
      <c r="X35" s="96"/>
      <c r="Y35" s="59" t="s">
        <v>164</v>
      </c>
    </row>
    <row r="36" spans="1:26" ht="23.25" hidden="1" customHeight="1" thickBot="1" x14ac:dyDescent="0.2">
      <c r="A36" s="17"/>
      <c r="B36" s="54"/>
      <c r="C36" s="61" t="s">
        <v>176</v>
      </c>
      <c r="D36" s="64">
        <f>D25*D26+D28*D29+D31*D32+D34*D35</f>
        <v>0</v>
      </c>
      <c r="E36" s="65" t="str">
        <f>IF(D19=D36,"○","×")</f>
        <v>○</v>
      </c>
      <c r="F36" s="54"/>
      <c r="G36" s="61" t="s">
        <v>176</v>
      </c>
      <c r="H36" s="64">
        <f>H25*H26+H28*H29+H31*H32+H34*H35</f>
        <v>0</v>
      </c>
      <c r="I36" s="65" t="str">
        <f>IF(H19=H36,"○","×")</f>
        <v>○</v>
      </c>
      <c r="J36" s="54"/>
      <c r="K36" s="61" t="s">
        <v>176</v>
      </c>
      <c r="L36" s="64">
        <f>L25*L26+L28*L29+L31*L32+L34*L35</f>
        <v>0</v>
      </c>
      <c r="M36" s="65" t="str">
        <f>IF(L19=L36,"○","×")</f>
        <v>○</v>
      </c>
      <c r="N36" s="54"/>
      <c r="O36" s="61" t="s">
        <v>176</v>
      </c>
      <c r="P36" s="64">
        <f>P25*P26+P28*P29+P31*P32+P34*P35</f>
        <v>0</v>
      </c>
      <c r="Q36" s="65" t="str">
        <f>IF(P19=P36,"○","×")</f>
        <v>○</v>
      </c>
      <c r="R36" s="54"/>
      <c r="S36" s="61" t="s">
        <v>176</v>
      </c>
      <c r="T36" s="64">
        <f>T25*T26+T28*T29+T31*T32+T34*T35</f>
        <v>0</v>
      </c>
      <c r="U36" s="65" t="str">
        <f>IF(T19=T36,"○","×")</f>
        <v>○</v>
      </c>
      <c r="V36" s="54"/>
      <c r="W36" s="61" t="s">
        <v>176</v>
      </c>
      <c r="X36" s="64">
        <f>X25*X26+X28*X29+X31*X32+X34*X35</f>
        <v>0</v>
      </c>
      <c r="Y36" s="65" t="str">
        <f>IF(X19=X36,"○","×")</f>
        <v>○</v>
      </c>
    </row>
    <row r="37" spans="1:26" ht="31.5" customHeight="1" thickBot="1" x14ac:dyDescent="0.2">
      <c r="A37" s="17"/>
      <c r="B37" s="54" t="s">
        <v>249</v>
      </c>
      <c r="C37" s="42"/>
      <c r="D37" s="66"/>
      <c r="E37" s="65"/>
      <c r="F37" s="54" t="s">
        <v>190</v>
      </c>
      <c r="G37" s="42"/>
      <c r="H37" s="66"/>
      <c r="I37" s="65"/>
      <c r="J37" s="54" t="s">
        <v>191</v>
      </c>
      <c r="K37" s="42"/>
      <c r="L37" s="66"/>
      <c r="M37" s="65"/>
      <c r="N37" s="54" t="s">
        <v>192</v>
      </c>
      <c r="O37" s="42"/>
      <c r="P37" s="66"/>
      <c r="Q37" s="65"/>
      <c r="R37" s="54" t="s">
        <v>193</v>
      </c>
      <c r="S37" s="42"/>
      <c r="T37" s="66"/>
      <c r="U37" s="65"/>
      <c r="V37" s="54" t="s">
        <v>194</v>
      </c>
      <c r="W37" s="42"/>
      <c r="X37" s="66"/>
      <c r="Y37" s="65"/>
    </row>
    <row r="38" spans="1:26" ht="28.5" customHeight="1" thickBot="1" x14ac:dyDescent="0.2">
      <c r="A38" s="17"/>
      <c r="B38" s="54"/>
      <c r="C38" s="67" t="s">
        <v>188</v>
      </c>
      <c r="D38" s="104" t="s">
        <v>287</v>
      </c>
      <c r="E38" s="65"/>
      <c r="F38" s="54"/>
      <c r="G38" s="67" t="s">
        <v>188</v>
      </c>
      <c r="H38" s="104" t="s">
        <v>287</v>
      </c>
      <c r="I38" s="65"/>
      <c r="J38" s="54"/>
      <c r="K38" s="67" t="s">
        <v>188</v>
      </c>
      <c r="L38" s="97" t="s">
        <v>287</v>
      </c>
      <c r="M38" s="65"/>
      <c r="N38" s="54"/>
      <c r="O38" s="67" t="s">
        <v>188</v>
      </c>
      <c r="P38" s="97" t="s">
        <v>287</v>
      </c>
      <c r="Q38" s="65"/>
      <c r="R38" s="54"/>
      <c r="S38" s="67" t="s">
        <v>188</v>
      </c>
      <c r="T38" s="97" t="s">
        <v>287</v>
      </c>
      <c r="U38" s="65"/>
      <c r="V38" s="54"/>
      <c r="W38" s="67" t="s">
        <v>188</v>
      </c>
      <c r="X38" s="97" t="s">
        <v>287</v>
      </c>
      <c r="Y38" s="65"/>
    </row>
    <row r="39" spans="1:26" ht="28.5" customHeight="1" thickBot="1" x14ac:dyDescent="0.2">
      <c r="A39" s="17"/>
      <c r="B39" s="54"/>
      <c r="C39" s="123" t="s">
        <v>252</v>
      </c>
      <c r="D39" s="104">
        <f>'補助金額計算シート（非表示）'!B28</f>
        <v>0</v>
      </c>
      <c r="E39" s="124" t="s">
        <v>251</v>
      </c>
      <c r="F39" s="54"/>
      <c r="G39" s="123" t="str">
        <f>C39</f>
        <v>Wi-Fi金額（按分）</v>
      </c>
      <c r="H39" s="104">
        <f>'補助金額計算シート（非表示）'!E28</f>
        <v>0</v>
      </c>
      <c r="I39" s="124" t="s">
        <v>251</v>
      </c>
      <c r="J39" s="54"/>
      <c r="K39" s="123" t="str">
        <f>C39</f>
        <v>Wi-Fi金額（按分）</v>
      </c>
      <c r="L39" s="104">
        <f>'補助金額計算シート（非表示）'!H28</f>
        <v>0</v>
      </c>
      <c r="M39" s="124" t="s">
        <v>251</v>
      </c>
      <c r="N39" s="54"/>
      <c r="O39" s="123" t="str">
        <f>C39</f>
        <v>Wi-Fi金額（按分）</v>
      </c>
      <c r="P39" s="104">
        <f>'補助金額計算シート（非表示）'!K28</f>
        <v>0</v>
      </c>
      <c r="Q39" s="124" t="s">
        <v>251</v>
      </c>
      <c r="R39" s="54"/>
      <c r="S39" s="123" t="str">
        <f>C39</f>
        <v>Wi-Fi金額（按分）</v>
      </c>
      <c r="T39" s="104">
        <f>'補助金額計算シート（非表示）'!N28</f>
        <v>0</v>
      </c>
      <c r="U39" s="124" t="s">
        <v>251</v>
      </c>
      <c r="V39" s="54"/>
      <c r="W39" s="123" t="str">
        <f>C39</f>
        <v>Wi-Fi金額（按分）</v>
      </c>
      <c r="X39" s="104">
        <f>'補助金額計算シート（非表示）'!Q28</f>
        <v>0</v>
      </c>
      <c r="Y39" s="124" t="s">
        <v>251</v>
      </c>
    </row>
    <row r="40" spans="1:26" ht="14.25" customHeight="1" thickBot="1" x14ac:dyDescent="0.2">
      <c r="A40" s="17"/>
      <c r="B40" s="68"/>
      <c r="C40" s="69"/>
      <c r="D40" s="69"/>
      <c r="E40" s="70"/>
      <c r="F40" s="68"/>
      <c r="G40" s="69"/>
      <c r="H40" s="69"/>
      <c r="I40" s="70"/>
      <c r="J40" s="68"/>
      <c r="K40" s="69"/>
      <c r="L40" s="69"/>
      <c r="M40" s="70"/>
      <c r="N40" s="68"/>
      <c r="O40" s="69"/>
      <c r="P40" s="69"/>
      <c r="Q40" s="70"/>
      <c r="R40" s="68"/>
      <c r="S40" s="69"/>
      <c r="T40" s="69"/>
      <c r="U40" s="70"/>
      <c r="V40" s="68"/>
      <c r="W40" s="69"/>
      <c r="X40" s="69"/>
      <c r="Y40" s="70"/>
    </row>
    <row r="41" spans="1:26" ht="14.25" customHeight="1" x14ac:dyDescent="0.15">
      <c r="A41" s="17"/>
      <c r="B41" s="17"/>
      <c r="C41" s="22"/>
      <c r="D41" s="22"/>
      <c r="E41" s="22"/>
      <c r="F41" s="17"/>
      <c r="G41" s="22"/>
      <c r="H41" s="22"/>
      <c r="I41" s="22"/>
      <c r="J41" s="17"/>
      <c r="K41" s="22"/>
      <c r="L41" s="22"/>
      <c r="M41" s="22"/>
      <c r="N41" s="17"/>
      <c r="O41" s="22"/>
      <c r="P41" s="22"/>
      <c r="Q41" s="22"/>
      <c r="R41" s="17"/>
      <c r="S41" s="22"/>
      <c r="T41" s="22"/>
      <c r="U41" s="22"/>
      <c r="V41" s="17"/>
      <c r="W41" s="22"/>
      <c r="X41" s="22"/>
      <c r="Y41" s="22"/>
    </row>
    <row r="42" spans="1:26" ht="29.25" customHeight="1" x14ac:dyDescent="0.15">
      <c r="A42" s="23"/>
      <c r="B42" s="71" t="s">
        <v>256</v>
      </c>
      <c r="C42" s="44"/>
      <c r="D42" s="71"/>
      <c r="E42" s="71"/>
      <c r="F42" s="71"/>
      <c r="G42" s="44"/>
      <c r="H42" s="71"/>
      <c r="I42" s="71"/>
      <c r="J42" s="71"/>
      <c r="K42" s="44"/>
      <c r="L42" s="71"/>
      <c r="M42" s="71"/>
      <c r="N42" s="71"/>
      <c r="O42" s="44"/>
      <c r="P42" s="71"/>
      <c r="Q42" s="71"/>
      <c r="R42" s="71"/>
      <c r="S42" s="44"/>
      <c r="T42" s="71"/>
      <c r="U42" s="71"/>
      <c r="V42" s="71"/>
      <c r="W42" s="44"/>
      <c r="X42" s="71"/>
      <c r="Y42" s="71"/>
      <c r="Z42" s="20"/>
    </row>
    <row r="43" spans="1:26" ht="9.75" customHeight="1" thickBot="1" x14ac:dyDescent="0.2">
      <c r="A43" s="17"/>
      <c r="B43" s="38"/>
      <c r="C43" s="45"/>
      <c r="D43" s="38"/>
      <c r="E43" s="38"/>
      <c r="F43" s="38"/>
      <c r="G43" s="45"/>
      <c r="H43" s="38"/>
      <c r="I43" s="38"/>
      <c r="J43" s="38"/>
      <c r="K43" s="45"/>
      <c r="L43" s="38"/>
      <c r="M43" s="38"/>
      <c r="N43" s="38"/>
      <c r="O43" s="45"/>
      <c r="P43" s="38"/>
      <c r="Q43" s="38"/>
      <c r="R43" s="38"/>
      <c r="S43" s="45"/>
      <c r="T43" s="38"/>
      <c r="U43" s="38"/>
      <c r="V43" s="38"/>
      <c r="W43" s="45"/>
      <c r="X43" s="38"/>
      <c r="Y43" s="38"/>
      <c r="Z43" s="20"/>
    </row>
    <row r="44" spans="1:26" ht="47.25" customHeight="1" x14ac:dyDescent="0.15">
      <c r="A44" s="17"/>
      <c r="B44" s="46"/>
      <c r="C44" s="79" t="s">
        <v>179</v>
      </c>
      <c r="D44" s="47" t="s">
        <v>169</v>
      </c>
      <c r="E44" s="47" t="s">
        <v>170</v>
      </c>
      <c r="F44" s="48"/>
      <c r="G44" s="79" t="s">
        <v>179</v>
      </c>
      <c r="H44" s="47" t="s">
        <v>169</v>
      </c>
      <c r="I44" s="49" t="s">
        <v>170</v>
      </c>
      <c r="J44" s="38"/>
      <c r="K44" s="172" t="s">
        <v>271</v>
      </c>
      <c r="L44" s="172"/>
      <c r="M44" s="172"/>
      <c r="N44" s="172"/>
      <c r="O44" s="172"/>
      <c r="P44" s="38"/>
      <c r="Q44" s="38"/>
      <c r="R44" s="38"/>
      <c r="S44" s="38"/>
      <c r="T44" s="38"/>
      <c r="U44" s="38"/>
      <c r="V44" s="38"/>
      <c r="W44" s="38"/>
      <c r="X44" s="38"/>
      <c r="Y44" s="38"/>
      <c r="Z44" s="17"/>
    </row>
    <row r="45" spans="1:26" ht="86.25" customHeight="1" x14ac:dyDescent="0.15">
      <c r="A45" s="17"/>
      <c r="B45" s="50" t="s">
        <v>168</v>
      </c>
      <c r="C45" s="101"/>
      <c r="D45" s="102"/>
      <c r="E45" s="103"/>
      <c r="F45" s="51" t="s">
        <v>180</v>
      </c>
      <c r="G45" s="83"/>
      <c r="H45" s="84"/>
      <c r="I45" s="89"/>
      <c r="J45" s="42"/>
      <c r="K45" s="82" t="str">
        <f>B45&amp;E45</f>
        <v>①</v>
      </c>
      <c r="L45" s="35" t="e">
        <f>'補助金額計算シート（非表示）'!B52</f>
        <v>#DIV/0!</v>
      </c>
      <c r="M45" s="82" t="str">
        <f>F45&amp;I45</f>
        <v>②</v>
      </c>
      <c r="N45" s="177" t="e">
        <f>'補助金額計算シート（非表示）'!E52</f>
        <v>#DIV/0!</v>
      </c>
      <c r="O45" s="178"/>
      <c r="P45" s="38"/>
      <c r="Q45" s="38"/>
      <c r="R45" s="42"/>
      <c r="S45" s="38"/>
      <c r="T45" s="38"/>
      <c r="U45" s="38"/>
      <c r="V45" s="42"/>
      <c r="W45" s="38"/>
      <c r="X45" s="38"/>
      <c r="Y45" s="38"/>
      <c r="Z45" s="17"/>
    </row>
    <row r="46" spans="1:26" ht="66" customHeight="1" x14ac:dyDescent="0.15">
      <c r="A46" s="17"/>
      <c r="B46" s="50" t="s">
        <v>178</v>
      </c>
      <c r="C46" s="83"/>
      <c r="D46" s="84"/>
      <c r="E46" s="85"/>
      <c r="F46" s="51" t="s">
        <v>181</v>
      </c>
      <c r="G46" s="83"/>
      <c r="H46" s="84"/>
      <c r="I46" s="89"/>
      <c r="J46" s="42"/>
      <c r="K46" s="82" t="str">
        <f>B46&amp;E46</f>
        <v>③</v>
      </c>
      <c r="L46" s="35" t="e">
        <f>'補助金額計算シート（非表示）'!H52</f>
        <v>#DIV/0!</v>
      </c>
      <c r="M46" s="82" t="str">
        <f>F46&amp;I46</f>
        <v>④</v>
      </c>
      <c r="N46" s="177" t="e">
        <f>'補助金額計算シート（非表示）'!K52</f>
        <v>#DIV/0!</v>
      </c>
      <c r="O46" s="178"/>
      <c r="P46" s="38"/>
      <c r="Q46" s="38"/>
      <c r="R46" s="42"/>
      <c r="S46" s="38"/>
      <c r="T46" s="38"/>
      <c r="U46" s="38"/>
      <c r="V46" s="42"/>
      <c r="W46" s="38"/>
      <c r="X46" s="38"/>
      <c r="Y46" s="38"/>
      <c r="Z46" s="17"/>
    </row>
    <row r="47" spans="1:26" ht="66" customHeight="1" thickBot="1" x14ac:dyDescent="0.2">
      <c r="A47" s="17"/>
      <c r="B47" s="52" t="s">
        <v>171</v>
      </c>
      <c r="C47" s="86"/>
      <c r="D47" s="87"/>
      <c r="E47" s="88"/>
      <c r="F47" s="53" t="s">
        <v>182</v>
      </c>
      <c r="G47" s="86"/>
      <c r="H47" s="87"/>
      <c r="I47" s="90"/>
      <c r="J47" s="42"/>
      <c r="K47" s="82" t="str">
        <f>B47&amp;E47</f>
        <v>⑤</v>
      </c>
      <c r="L47" s="35" t="e">
        <f>'補助金額計算シート（非表示）'!N52</f>
        <v>#DIV/0!</v>
      </c>
      <c r="M47" s="82" t="str">
        <f>F47&amp;I47</f>
        <v>⑥</v>
      </c>
      <c r="N47" s="177" t="e">
        <f>'補助金額計算シート（非表示）'!Q52</f>
        <v>#DIV/0!</v>
      </c>
      <c r="O47" s="178"/>
      <c r="P47" s="38"/>
      <c r="Q47" s="38"/>
      <c r="R47" s="42"/>
      <c r="S47" s="38"/>
      <c r="T47" s="38"/>
      <c r="U47" s="38"/>
      <c r="V47" s="42"/>
      <c r="W47" s="38"/>
      <c r="X47" s="38"/>
      <c r="Y47" s="38"/>
      <c r="Z47" s="17"/>
    </row>
    <row r="48" spans="1:26" ht="19.5" thickBot="1" x14ac:dyDescent="0.2">
      <c r="A48" s="17"/>
      <c r="B48" s="38"/>
      <c r="C48" s="38"/>
      <c r="D48" s="38"/>
      <c r="E48" s="38"/>
      <c r="F48" s="38"/>
      <c r="G48" s="38"/>
      <c r="H48" s="38"/>
      <c r="I48" s="38"/>
      <c r="J48" s="38"/>
      <c r="K48" s="38"/>
      <c r="L48" s="38"/>
      <c r="M48" s="38"/>
      <c r="N48" s="38"/>
      <c r="O48" s="38"/>
      <c r="P48" s="38"/>
      <c r="Q48" s="38"/>
      <c r="R48" s="38"/>
      <c r="S48" s="38"/>
      <c r="T48" s="38"/>
      <c r="U48" s="38"/>
      <c r="V48" s="38"/>
      <c r="W48" s="38"/>
      <c r="X48" s="38"/>
      <c r="Y48" s="38"/>
      <c r="Z48" s="17"/>
    </row>
    <row r="49" spans="1:26" ht="29.25" customHeight="1" x14ac:dyDescent="0.15">
      <c r="A49" s="17"/>
      <c r="B49" s="146" t="str">
        <f>IF(G2="はい","導入機器①　※税込価格を入力してください","導入機器①　※税抜価格を入力してください")</f>
        <v>導入機器①　※税抜価格を入力してください</v>
      </c>
      <c r="C49" s="147"/>
      <c r="D49" s="147"/>
      <c r="E49" s="148"/>
      <c r="F49" s="146" t="str">
        <f>IF(G2="はい","導入機器②　※税込価格を入力してください","導入機器②　※税抜価格を入力してください")</f>
        <v>導入機器②　※税抜価格を入力してください</v>
      </c>
      <c r="G49" s="147"/>
      <c r="H49" s="147"/>
      <c r="I49" s="148"/>
      <c r="J49" s="146" t="str">
        <f>IF(G2="はい","導入機器③　※税込価格を入力してください","導入機器③　※税抜価格を入力してください")</f>
        <v>導入機器③　※税抜価格を入力してください</v>
      </c>
      <c r="K49" s="147"/>
      <c r="L49" s="147"/>
      <c r="M49" s="148"/>
      <c r="N49" s="146" t="str">
        <f>IF(G2="はい","導入機器④　※税込価格を入力してください","導入機器④　※税抜価格を入力してください")</f>
        <v>導入機器④　※税抜価格を入力してください</v>
      </c>
      <c r="O49" s="147"/>
      <c r="P49" s="147"/>
      <c r="Q49" s="148"/>
      <c r="R49" s="146" t="str">
        <f>IF(G2="はい","導入機器⑤　※税込価格を入力してください","導入機器⑤　※税抜価格を入力してください")</f>
        <v>導入機器⑤　※税抜価格を入力してください</v>
      </c>
      <c r="S49" s="147"/>
      <c r="T49" s="147"/>
      <c r="U49" s="148"/>
      <c r="V49" s="146" t="str">
        <f>IF(G2="はい","導入機器⑥　※税込価格を入力してください","導入機器⑥　※税抜価格を入力してください")</f>
        <v>導入機器⑥　※税抜価格を入力してください</v>
      </c>
      <c r="W49" s="147"/>
      <c r="X49" s="147"/>
      <c r="Y49" s="148"/>
    </row>
    <row r="50" spans="1:26" ht="66" customHeight="1" x14ac:dyDescent="0.15">
      <c r="A50" s="17"/>
      <c r="B50" s="54"/>
      <c r="C50" s="72">
        <f>D45</f>
        <v>0</v>
      </c>
      <c r="D50" s="56">
        <f>E45</f>
        <v>0</v>
      </c>
      <c r="E50" s="57"/>
      <c r="F50" s="54"/>
      <c r="G50" s="72">
        <f>H45</f>
        <v>0</v>
      </c>
      <c r="H50" s="56">
        <f>I45</f>
        <v>0</v>
      </c>
      <c r="I50" s="57"/>
      <c r="J50" s="54"/>
      <c r="K50" s="72">
        <f>D46</f>
        <v>0</v>
      </c>
      <c r="L50" s="56">
        <f>E46</f>
        <v>0</v>
      </c>
      <c r="M50" s="57"/>
      <c r="N50" s="54"/>
      <c r="O50" s="72">
        <f>H46</f>
        <v>0</v>
      </c>
      <c r="P50" s="56">
        <f>I46</f>
        <v>0</v>
      </c>
      <c r="Q50" s="57"/>
      <c r="R50" s="54"/>
      <c r="S50" s="72">
        <f>D47</f>
        <v>0</v>
      </c>
      <c r="T50" s="56">
        <f>E47</f>
        <v>0</v>
      </c>
      <c r="U50" s="57"/>
      <c r="V50" s="54"/>
      <c r="W50" s="72">
        <f>H47</f>
        <v>0</v>
      </c>
      <c r="X50" s="56">
        <f>I47</f>
        <v>0</v>
      </c>
      <c r="Y50" s="57"/>
    </row>
    <row r="51" spans="1:26" ht="51" customHeight="1" thickBot="1" x14ac:dyDescent="0.2">
      <c r="A51" s="17"/>
      <c r="B51" s="149" t="s">
        <v>246</v>
      </c>
      <c r="C51" s="150"/>
      <c r="D51" s="150"/>
      <c r="E51" s="151"/>
      <c r="F51" s="149" t="str">
        <f>B51</f>
        <v>①導入する機器の本体価格、値引額を入力してください。</v>
      </c>
      <c r="G51" s="150"/>
      <c r="H51" s="150"/>
      <c r="I51" s="151"/>
      <c r="J51" s="149" t="str">
        <f>B51</f>
        <v>①導入する機器の本体価格、値引額を入力してください。</v>
      </c>
      <c r="K51" s="150"/>
      <c r="L51" s="150"/>
      <c r="M51" s="151"/>
      <c r="N51" s="149" t="str">
        <f>B51</f>
        <v>①導入する機器の本体価格、値引額を入力してください。</v>
      </c>
      <c r="O51" s="150"/>
      <c r="P51" s="150"/>
      <c r="Q51" s="151"/>
      <c r="R51" s="149" t="str">
        <f>B51</f>
        <v>①導入する機器の本体価格、値引額を入力してください。</v>
      </c>
      <c r="S51" s="150"/>
      <c r="T51" s="150"/>
      <c r="U51" s="151"/>
      <c r="V51" s="149" t="str">
        <f>B51</f>
        <v>①導入する機器の本体価格、値引額を入力してください。</v>
      </c>
      <c r="W51" s="150"/>
      <c r="X51" s="150"/>
      <c r="Y51" s="151"/>
    </row>
    <row r="52" spans="1:26" ht="44.25" customHeight="1" x14ac:dyDescent="0.15">
      <c r="A52" s="17"/>
      <c r="B52" s="54"/>
      <c r="C52" s="58" t="s">
        <v>172</v>
      </c>
      <c r="D52" s="110"/>
      <c r="E52" s="59" t="s">
        <v>163</v>
      </c>
      <c r="F52" s="54"/>
      <c r="G52" s="58" t="s">
        <v>172</v>
      </c>
      <c r="H52" s="91"/>
      <c r="I52" s="59" t="s">
        <v>163</v>
      </c>
      <c r="J52" s="54"/>
      <c r="K52" s="58" t="s">
        <v>172</v>
      </c>
      <c r="L52" s="91"/>
      <c r="M52" s="59" t="s">
        <v>163</v>
      </c>
      <c r="N52" s="54"/>
      <c r="O52" s="58" t="s">
        <v>172</v>
      </c>
      <c r="P52" s="91"/>
      <c r="Q52" s="59" t="s">
        <v>163</v>
      </c>
      <c r="R52" s="54"/>
      <c r="S52" s="58" t="s">
        <v>172</v>
      </c>
      <c r="T52" s="91"/>
      <c r="U52" s="59" t="s">
        <v>163</v>
      </c>
      <c r="V52" s="54"/>
      <c r="W52" s="58" t="s">
        <v>172</v>
      </c>
      <c r="X52" s="91"/>
      <c r="Y52" s="59" t="s">
        <v>163</v>
      </c>
    </row>
    <row r="53" spans="1:26" ht="22.5" customHeight="1" x14ac:dyDescent="0.15">
      <c r="A53" s="17"/>
      <c r="B53" s="54"/>
      <c r="C53" s="60" t="s">
        <v>284</v>
      </c>
      <c r="D53" s="107"/>
      <c r="E53" s="59" t="s">
        <v>285</v>
      </c>
      <c r="F53" s="54"/>
      <c r="G53" s="60" t="str">
        <f>C53</f>
        <v>導入機器の台数</v>
      </c>
      <c r="H53" s="92"/>
      <c r="I53" s="59" t="s">
        <v>164</v>
      </c>
      <c r="J53" s="54"/>
      <c r="K53" s="60" t="str">
        <f>C53</f>
        <v>導入機器の台数</v>
      </c>
      <c r="L53" s="92"/>
      <c r="M53" s="59" t="s">
        <v>164</v>
      </c>
      <c r="N53" s="54"/>
      <c r="O53" s="60" t="str">
        <f>C53</f>
        <v>導入機器の台数</v>
      </c>
      <c r="P53" s="92"/>
      <c r="Q53" s="59" t="s">
        <v>164</v>
      </c>
      <c r="R53" s="54"/>
      <c r="S53" s="60" t="str">
        <f>C53</f>
        <v>導入機器の台数</v>
      </c>
      <c r="T53" s="92"/>
      <c r="U53" s="59" t="s">
        <v>164</v>
      </c>
      <c r="V53" s="54"/>
      <c r="W53" s="60" t="str">
        <f>C53</f>
        <v>導入機器の台数</v>
      </c>
      <c r="X53" s="92"/>
      <c r="Y53" s="59" t="s">
        <v>164</v>
      </c>
    </row>
    <row r="54" spans="1:26" ht="30" hidden="1" customHeight="1" x14ac:dyDescent="0.15">
      <c r="A54" s="17"/>
      <c r="B54" s="54"/>
      <c r="C54" s="80" t="s">
        <v>197</v>
      </c>
      <c r="D54" s="106"/>
      <c r="E54" s="59" t="s">
        <v>243</v>
      </c>
      <c r="F54" s="54"/>
      <c r="G54" s="80" t="s">
        <v>197</v>
      </c>
      <c r="H54" s="93"/>
      <c r="I54" s="59" t="s">
        <v>163</v>
      </c>
      <c r="J54" s="54"/>
      <c r="K54" s="80" t="s">
        <v>197</v>
      </c>
      <c r="L54" s="93"/>
      <c r="M54" s="59" t="s">
        <v>163</v>
      </c>
      <c r="N54" s="54"/>
      <c r="O54" s="80" t="s">
        <v>197</v>
      </c>
      <c r="P54" s="93"/>
      <c r="Q54" s="59" t="s">
        <v>163</v>
      </c>
      <c r="R54" s="54"/>
      <c r="S54" s="80" t="s">
        <v>197</v>
      </c>
      <c r="T54" s="93"/>
      <c r="U54" s="59" t="s">
        <v>163</v>
      </c>
      <c r="V54" s="54"/>
      <c r="W54" s="80" t="s">
        <v>197</v>
      </c>
      <c r="X54" s="93"/>
      <c r="Y54" s="59" t="s">
        <v>163</v>
      </c>
      <c r="Z54" s="14"/>
    </row>
    <row r="55" spans="1:26" ht="30" hidden="1" customHeight="1" x14ac:dyDescent="0.15">
      <c r="A55" s="17"/>
      <c r="B55" s="54"/>
      <c r="C55" s="60" t="s">
        <v>250</v>
      </c>
      <c r="D55" s="106"/>
      <c r="E55" s="59" t="s">
        <v>243</v>
      </c>
      <c r="F55" s="54"/>
      <c r="G55" s="60" t="str">
        <f>C55</f>
        <v>その他付帯経費</v>
      </c>
      <c r="H55" s="93"/>
      <c r="I55" s="59" t="s">
        <v>163</v>
      </c>
      <c r="J55" s="54"/>
      <c r="K55" s="60" t="str">
        <f>C55</f>
        <v>その他付帯経費</v>
      </c>
      <c r="L55" s="93"/>
      <c r="M55" s="59" t="s">
        <v>163</v>
      </c>
      <c r="N55" s="54"/>
      <c r="O55" s="60" t="str">
        <f>C55</f>
        <v>その他付帯経費</v>
      </c>
      <c r="P55" s="93"/>
      <c r="Q55" s="59" t="s">
        <v>163</v>
      </c>
      <c r="R55" s="54"/>
      <c r="S55" s="60" t="str">
        <f>C55</f>
        <v>その他付帯経費</v>
      </c>
      <c r="T55" s="93"/>
      <c r="U55" s="59" t="s">
        <v>163</v>
      </c>
      <c r="V55" s="54"/>
      <c r="W55" s="60" t="str">
        <f>C55</f>
        <v>その他付帯経費</v>
      </c>
      <c r="X55" s="93"/>
      <c r="Y55" s="59" t="s">
        <v>163</v>
      </c>
      <c r="Z55" s="14"/>
    </row>
    <row r="56" spans="1:26" ht="30" customHeight="1" x14ac:dyDescent="0.15">
      <c r="A56" s="17"/>
      <c r="B56" s="54"/>
      <c r="C56" s="60" t="s">
        <v>173</v>
      </c>
      <c r="D56" s="106"/>
      <c r="E56" s="59" t="s">
        <v>163</v>
      </c>
      <c r="F56" s="54"/>
      <c r="G56" s="60" t="s">
        <v>173</v>
      </c>
      <c r="H56" s="93"/>
      <c r="I56" s="59" t="s">
        <v>163</v>
      </c>
      <c r="J56" s="54"/>
      <c r="K56" s="60" t="s">
        <v>173</v>
      </c>
      <c r="L56" s="93"/>
      <c r="M56" s="59" t="s">
        <v>163</v>
      </c>
      <c r="N56" s="54"/>
      <c r="O56" s="60" t="s">
        <v>173</v>
      </c>
      <c r="P56" s="93"/>
      <c r="Q56" s="59" t="s">
        <v>163</v>
      </c>
      <c r="R56" s="54"/>
      <c r="S56" s="60" t="s">
        <v>173</v>
      </c>
      <c r="T56" s="93"/>
      <c r="U56" s="59" t="s">
        <v>163</v>
      </c>
      <c r="V56" s="54"/>
      <c r="W56" s="60" t="s">
        <v>173</v>
      </c>
      <c r="X56" s="93"/>
      <c r="Y56" s="59" t="s">
        <v>163</v>
      </c>
      <c r="Z56" s="14"/>
    </row>
    <row r="57" spans="1:26" ht="55.5" customHeight="1" thickBot="1" x14ac:dyDescent="0.2">
      <c r="A57" s="17"/>
      <c r="B57" s="54"/>
      <c r="C57" s="61" t="s">
        <v>177</v>
      </c>
      <c r="D57" s="62">
        <f>D52*D53-D56</f>
        <v>0</v>
      </c>
      <c r="E57" s="63" t="s">
        <v>218</v>
      </c>
      <c r="F57" s="54"/>
      <c r="G57" s="61" t="s">
        <v>177</v>
      </c>
      <c r="H57" s="62">
        <f>H52*H53-H56</f>
        <v>0</v>
      </c>
      <c r="I57" s="63" t="s">
        <v>218</v>
      </c>
      <c r="J57" s="54"/>
      <c r="K57" s="61" t="s">
        <v>177</v>
      </c>
      <c r="L57" s="62">
        <f>L52*L53-L56</f>
        <v>0</v>
      </c>
      <c r="M57" s="63" t="s">
        <v>218</v>
      </c>
      <c r="N57" s="54"/>
      <c r="O57" s="61" t="s">
        <v>177</v>
      </c>
      <c r="P57" s="62">
        <f>P52*P53-P56</f>
        <v>0</v>
      </c>
      <c r="Q57" s="63" t="s">
        <v>218</v>
      </c>
      <c r="R57" s="54"/>
      <c r="S57" s="61" t="s">
        <v>177</v>
      </c>
      <c r="T57" s="62">
        <f>T52*T53-T56</f>
        <v>0</v>
      </c>
      <c r="U57" s="63" t="s">
        <v>218</v>
      </c>
      <c r="V57" s="54"/>
      <c r="W57" s="61" t="s">
        <v>177</v>
      </c>
      <c r="X57" s="62">
        <f>X52*X53-X56</f>
        <v>0</v>
      </c>
      <c r="Y57" s="63" t="s">
        <v>218</v>
      </c>
      <c r="Z57" s="14"/>
    </row>
    <row r="58" spans="1:26" ht="31.5" hidden="1" customHeight="1" thickBot="1" x14ac:dyDescent="0.2">
      <c r="A58" s="17"/>
      <c r="B58" s="40" t="s">
        <v>244</v>
      </c>
      <c r="C58" s="39"/>
      <c r="D58" s="39"/>
      <c r="E58" s="63"/>
      <c r="F58" s="54" t="s">
        <v>184</v>
      </c>
      <c r="G58" s="39"/>
      <c r="H58" s="39"/>
      <c r="I58" s="63"/>
      <c r="J58" s="54" t="s">
        <v>185</v>
      </c>
      <c r="K58" s="39"/>
      <c r="L58" s="39"/>
      <c r="M58" s="63"/>
      <c r="N58" s="54" t="s">
        <v>186</v>
      </c>
      <c r="O58" s="39"/>
      <c r="P58" s="39"/>
      <c r="Q58" s="63"/>
      <c r="R58" s="54" t="s">
        <v>187</v>
      </c>
      <c r="S58" s="39"/>
      <c r="T58" s="39"/>
      <c r="U58" s="63"/>
      <c r="V58" s="54" t="s">
        <v>184</v>
      </c>
      <c r="W58" s="39"/>
      <c r="X58" s="39"/>
      <c r="Y58" s="63"/>
    </row>
    <row r="59" spans="1:26" ht="23.25" hidden="1" customHeight="1" x14ac:dyDescent="0.15">
      <c r="A59" s="17"/>
      <c r="B59" s="54"/>
      <c r="C59" s="152" t="s">
        <v>165</v>
      </c>
      <c r="D59" s="94"/>
      <c r="E59" s="59" t="s">
        <v>199</v>
      </c>
      <c r="F59" s="54"/>
      <c r="G59" s="152" t="s">
        <v>165</v>
      </c>
      <c r="H59" s="94"/>
      <c r="I59" s="59" t="s">
        <v>199</v>
      </c>
      <c r="J59" s="54"/>
      <c r="K59" s="152" t="s">
        <v>165</v>
      </c>
      <c r="L59" s="94"/>
      <c r="M59" s="59" t="s">
        <v>199</v>
      </c>
      <c r="N59" s="54"/>
      <c r="O59" s="152" t="s">
        <v>165</v>
      </c>
      <c r="P59" s="94"/>
      <c r="Q59" s="59" t="s">
        <v>199</v>
      </c>
      <c r="R59" s="54"/>
      <c r="S59" s="152" t="s">
        <v>165</v>
      </c>
      <c r="T59" s="94"/>
      <c r="U59" s="59" t="s">
        <v>199</v>
      </c>
      <c r="V59" s="54"/>
      <c r="W59" s="152" t="s">
        <v>165</v>
      </c>
      <c r="X59" s="94"/>
      <c r="Y59" s="59" t="s">
        <v>199</v>
      </c>
    </row>
    <row r="60" spans="1:26" ht="23.25" hidden="1" customHeight="1" x14ac:dyDescent="0.15">
      <c r="A60" s="17"/>
      <c r="B60" s="54"/>
      <c r="C60" s="153"/>
      <c r="D60" s="93"/>
      <c r="E60" s="59" t="s">
        <v>163</v>
      </c>
      <c r="F60" s="54"/>
      <c r="G60" s="153"/>
      <c r="H60" s="93"/>
      <c r="I60" s="59" t="s">
        <v>163</v>
      </c>
      <c r="J60" s="54"/>
      <c r="K60" s="153"/>
      <c r="L60" s="93"/>
      <c r="M60" s="59" t="s">
        <v>163</v>
      </c>
      <c r="N60" s="54"/>
      <c r="O60" s="153"/>
      <c r="P60" s="93"/>
      <c r="Q60" s="59" t="s">
        <v>163</v>
      </c>
      <c r="R60" s="54"/>
      <c r="S60" s="153"/>
      <c r="T60" s="93"/>
      <c r="U60" s="59" t="s">
        <v>163</v>
      </c>
      <c r="V60" s="54"/>
      <c r="W60" s="153"/>
      <c r="X60" s="93"/>
      <c r="Y60" s="59" t="s">
        <v>163</v>
      </c>
    </row>
    <row r="61" spans="1:26" ht="23.25" hidden="1" customHeight="1" x14ac:dyDescent="0.15">
      <c r="A61" s="17"/>
      <c r="B61" s="54"/>
      <c r="C61" s="153"/>
      <c r="D61" s="92"/>
      <c r="E61" s="59" t="s">
        <v>164</v>
      </c>
      <c r="F61" s="54"/>
      <c r="G61" s="153"/>
      <c r="H61" s="92"/>
      <c r="I61" s="59" t="s">
        <v>164</v>
      </c>
      <c r="J61" s="54"/>
      <c r="K61" s="153"/>
      <c r="L61" s="92"/>
      <c r="M61" s="59" t="s">
        <v>164</v>
      </c>
      <c r="N61" s="54"/>
      <c r="O61" s="153"/>
      <c r="P61" s="92"/>
      <c r="Q61" s="59" t="s">
        <v>164</v>
      </c>
      <c r="R61" s="54"/>
      <c r="S61" s="153"/>
      <c r="T61" s="92"/>
      <c r="U61" s="59" t="s">
        <v>164</v>
      </c>
      <c r="V61" s="54"/>
      <c r="W61" s="153"/>
      <c r="X61" s="92"/>
      <c r="Y61" s="59" t="s">
        <v>164</v>
      </c>
    </row>
    <row r="62" spans="1:26" ht="23.25" hidden="1" customHeight="1" x14ac:dyDescent="0.15">
      <c r="A62" s="17"/>
      <c r="B62" s="54"/>
      <c r="C62" s="153" t="s">
        <v>166</v>
      </c>
      <c r="D62" s="95"/>
      <c r="E62" s="59" t="s">
        <v>199</v>
      </c>
      <c r="F62" s="54"/>
      <c r="G62" s="153" t="s">
        <v>166</v>
      </c>
      <c r="H62" s="95"/>
      <c r="I62" s="59" t="s">
        <v>199</v>
      </c>
      <c r="J62" s="54"/>
      <c r="K62" s="153" t="s">
        <v>166</v>
      </c>
      <c r="L62" s="95"/>
      <c r="M62" s="59" t="s">
        <v>199</v>
      </c>
      <c r="N62" s="54"/>
      <c r="O62" s="153" t="s">
        <v>166</v>
      </c>
      <c r="P62" s="95"/>
      <c r="Q62" s="59" t="s">
        <v>199</v>
      </c>
      <c r="R62" s="54"/>
      <c r="S62" s="153" t="s">
        <v>166</v>
      </c>
      <c r="T62" s="95"/>
      <c r="U62" s="59" t="s">
        <v>199</v>
      </c>
      <c r="V62" s="54"/>
      <c r="W62" s="153" t="s">
        <v>166</v>
      </c>
      <c r="X62" s="95"/>
      <c r="Y62" s="59" t="s">
        <v>199</v>
      </c>
    </row>
    <row r="63" spans="1:26" ht="23.25" hidden="1" customHeight="1" x14ac:dyDescent="0.15">
      <c r="A63" s="17"/>
      <c r="B63" s="54"/>
      <c r="C63" s="153"/>
      <c r="D63" s="93"/>
      <c r="E63" s="59" t="s">
        <v>163</v>
      </c>
      <c r="F63" s="54"/>
      <c r="G63" s="153"/>
      <c r="H63" s="93"/>
      <c r="I63" s="59" t="s">
        <v>163</v>
      </c>
      <c r="J63" s="54"/>
      <c r="K63" s="153"/>
      <c r="L63" s="93"/>
      <c r="M63" s="59" t="s">
        <v>163</v>
      </c>
      <c r="N63" s="54"/>
      <c r="O63" s="153"/>
      <c r="P63" s="93"/>
      <c r="Q63" s="59" t="s">
        <v>163</v>
      </c>
      <c r="R63" s="54"/>
      <c r="S63" s="153"/>
      <c r="T63" s="93"/>
      <c r="U63" s="59" t="s">
        <v>163</v>
      </c>
      <c r="V63" s="54"/>
      <c r="W63" s="153"/>
      <c r="X63" s="93"/>
      <c r="Y63" s="59" t="s">
        <v>163</v>
      </c>
    </row>
    <row r="64" spans="1:26" ht="23.25" hidden="1" customHeight="1" x14ac:dyDescent="0.15">
      <c r="A64" s="17"/>
      <c r="B64" s="54"/>
      <c r="C64" s="153"/>
      <c r="D64" s="92"/>
      <c r="E64" s="59" t="s">
        <v>164</v>
      </c>
      <c r="F64" s="54"/>
      <c r="G64" s="153"/>
      <c r="H64" s="92"/>
      <c r="I64" s="59" t="s">
        <v>164</v>
      </c>
      <c r="J64" s="54"/>
      <c r="K64" s="153"/>
      <c r="L64" s="92"/>
      <c r="M64" s="59" t="s">
        <v>164</v>
      </c>
      <c r="N64" s="54"/>
      <c r="O64" s="153"/>
      <c r="P64" s="92"/>
      <c r="Q64" s="59" t="s">
        <v>164</v>
      </c>
      <c r="R64" s="54"/>
      <c r="S64" s="153"/>
      <c r="T64" s="92"/>
      <c r="U64" s="59" t="s">
        <v>164</v>
      </c>
      <c r="V64" s="54"/>
      <c r="W64" s="153"/>
      <c r="X64" s="92"/>
      <c r="Y64" s="59" t="s">
        <v>164</v>
      </c>
    </row>
    <row r="65" spans="1:26" ht="23.25" hidden="1" customHeight="1" x14ac:dyDescent="0.15">
      <c r="A65" s="17"/>
      <c r="B65" s="54"/>
      <c r="C65" s="153" t="s">
        <v>174</v>
      </c>
      <c r="D65" s="95"/>
      <c r="E65" s="59" t="s">
        <v>199</v>
      </c>
      <c r="F65" s="54"/>
      <c r="G65" s="153" t="s">
        <v>174</v>
      </c>
      <c r="H65" s="95"/>
      <c r="I65" s="59" t="s">
        <v>199</v>
      </c>
      <c r="J65" s="54"/>
      <c r="K65" s="153" t="s">
        <v>174</v>
      </c>
      <c r="L65" s="95"/>
      <c r="M65" s="59" t="s">
        <v>199</v>
      </c>
      <c r="N65" s="54"/>
      <c r="O65" s="153" t="s">
        <v>174</v>
      </c>
      <c r="P65" s="95"/>
      <c r="Q65" s="59" t="s">
        <v>199</v>
      </c>
      <c r="R65" s="54"/>
      <c r="S65" s="153" t="s">
        <v>174</v>
      </c>
      <c r="T65" s="95"/>
      <c r="U65" s="59" t="s">
        <v>199</v>
      </c>
      <c r="V65" s="54"/>
      <c r="W65" s="153" t="s">
        <v>174</v>
      </c>
      <c r="X65" s="95"/>
      <c r="Y65" s="59" t="s">
        <v>199</v>
      </c>
    </row>
    <row r="66" spans="1:26" ht="23.25" hidden="1" customHeight="1" x14ac:dyDescent="0.15">
      <c r="A66" s="17"/>
      <c r="B66" s="54"/>
      <c r="C66" s="153"/>
      <c r="D66" s="93"/>
      <c r="E66" s="59" t="s">
        <v>163</v>
      </c>
      <c r="F66" s="54"/>
      <c r="G66" s="153"/>
      <c r="H66" s="93"/>
      <c r="I66" s="59" t="s">
        <v>163</v>
      </c>
      <c r="J66" s="54"/>
      <c r="K66" s="153"/>
      <c r="L66" s="93"/>
      <c r="M66" s="59" t="s">
        <v>163</v>
      </c>
      <c r="N66" s="54"/>
      <c r="O66" s="153"/>
      <c r="P66" s="93"/>
      <c r="Q66" s="59" t="s">
        <v>163</v>
      </c>
      <c r="R66" s="54"/>
      <c r="S66" s="153"/>
      <c r="T66" s="93"/>
      <c r="U66" s="59" t="s">
        <v>163</v>
      </c>
      <c r="V66" s="54"/>
      <c r="W66" s="153"/>
      <c r="X66" s="93"/>
      <c r="Y66" s="59" t="s">
        <v>163</v>
      </c>
    </row>
    <row r="67" spans="1:26" ht="23.25" hidden="1" customHeight="1" x14ac:dyDescent="0.15">
      <c r="A67" s="17"/>
      <c r="B67" s="54"/>
      <c r="C67" s="153"/>
      <c r="D67" s="92"/>
      <c r="E67" s="59" t="s">
        <v>164</v>
      </c>
      <c r="F67" s="54"/>
      <c r="G67" s="153"/>
      <c r="H67" s="92"/>
      <c r="I67" s="59" t="s">
        <v>164</v>
      </c>
      <c r="J67" s="54"/>
      <c r="K67" s="153"/>
      <c r="L67" s="92"/>
      <c r="M67" s="59" t="s">
        <v>164</v>
      </c>
      <c r="N67" s="54"/>
      <c r="O67" s="153"/>
      <c r="P67" s="92"/>
      <c r="Q67" s="59" t="s">
        <v>164</v>
      </c>
      <c r="R67" s="54"/>
      <c r="S67" s="153"/>
      <c r="T67" s="92"/>
      <c r="U67" s="59" t="s">
        <v>164</v>
      </c>
      <c r="V67" s="54"/>
      <c r="W67" s="153"/>
      <c r="X67" s="92"/>
      <c r="Y67" s="59" t="s">
        <v>164</v>
      </c>
    </row>
    <row r="68" spans="1:26" ht="23.25" hidden="1" customHeight="1" x14ac:dyDescent="0.15">
      <c r="A68" s="17"/>
      <c r="B68" s="54"/>
      <c r="C68" s="153" t="s">
        <v>175</v>
      </c>
      <c r="D68" s="95"/>
      <c r="E68" s="59" t="s">
        <v>199</v>
      </c>
      <c r="F68" s="54"/>
      <c r="G68" s="153" t="s">
        <v>175</v>
      </c>
      <c r="H68" s="95"/>
      <c r="I68" s="59" t="s">
        <v>199</v>
      </c>
      <c r="J68" s="54"/>
      <c r="K68" s="153" t="s">
        <v>175</v>
      </c>
      <c r="L68" s="95"/>
      <c r="M68" s="59" t="s">
        <v>199</v>
      </c>
      <c r="N68" s="54"/>
      <c r="O68" s="153" t="s">
        <v>175</v>
      </c>
      <c r="P68" s="95"/>
      <c r="Q68" s="59" t="s">
        <v>199</v>
      </c>
      <c r="R68" s="54"/>
      <c r="S68" s="153" t="s">
        <v>175</v>
      </c>
      <c r="T68" s="95"/>
      <c r="U68" s="59" t="s">
        <v>199</v>
      </c>
      <c r="V68" s="54"/>
      <c r="W68" s="153" t="s">
        <v>175</v>
      </c>
      <c r="X68" s="95"/>
      <c r="Y68" s="59" t="s">
        <v>199</v>
      </c>
    </row>
    <row r="69" spans="1:26" ht="23.25" hidden="1" customHeight="1" x14ac:dyDescent="0.15">
      <c r="A69" s="17"/>
      <c r="B69" s="54"/>
      <c r="C69" s="153"/>
      <c r="D69" s="93"/>
      <c r="E69" s="59" t="s">
        <v>163</v>
      </c>
      <c r="F69" s="54"/>
      <c r="G69" s="153"/>
      <c r="H69" s="93"/>
      <c r="I69" s="59" t="s">
        <v>163</v>
      </c>
      <c r="J69" s="54"/>
      <c r="K69" s="153"/>
      <c r="L69" s="93"/>
      <c r="M69" s="59" t="s">
        <v>163</v>
      </c>
      <c r="N69" s="54"/>
      <c r="O69" s="153"/>
      <c r="P69" s="93"/>
      <c r="Q69" s="59" t="s">
        <v>163</v>
      </c>
      <c r="R69" s="54"/>
      <c r="S69" s="153"/>
      <c r="T69" s="93"/>
      <c r="U69" s="59" t="s">
        <v>163</v>
      </c>
      <c r="V69" s="54"/>
      <c r="W69" s="153"/>
      <c r="X69" s="93"/>
      <c r="Y69" s="59" t="s">
        <v>163</v>
      </c>
    </row>
    <row r="70" spans="1:26" ht="23.25" hidden="1" customHeight="1" x14ac:dyDescent="0.15">
      <c r="A70" s="17"/>
      <c r="B70" s="54"/>
      <c r="C70" s="153"/>
      <c r="D70" s="92"/>
      <c r="E70" s="59" t="s">
        <v>164</v>
      </c>
      <c r="F70" s="54"/>
      <c r="G70" s="153"/>
      <c r="H70" s="92"/>
      <c r="I70" s="59" t="s">
        <v>164</v>
      </c>
      <c r="J70" s="54"/>
      <c r="K70" s="153"/>
      <c r="L70" s="92"/>
      <c r="M70" s="59" t="s">
        <v>164</v>
      </c>
      <c r="N70" s="54"/>
      <c r="O70" s="153"/>
      <c r="P70" s="92"/>
      <c r="Q70" s="59" t="s">
        <v>164</v>
      </c>
      <c r="R70" s="54"/>
      <c r="S70" s="153"/>
      <c r="T70" s="92"/>
      <c r="U70" s="59" t="s">
        <v>164</v>
      </c>
      <c r="V70" s="54"/>
      <c r="W70" s="153"/>
      <c r="X70" s="92"/>
      <c r="Y70" s="59" t="s">
        <v>164</v>
      </c>
    </row>
    <row r="71" spans="1:26" ht="23.25" hidden="1" customHeight="1" thickBot="1" x14ac:dyDescent="0.2">
      <c r="A71" s="17"/>
      <c r="B71" s="54"/>
      <c r="C71" s="61" t="s">
        <v>176</v>
      </c>
      <c r="D71" s="64">
        <f>D60*D61+D63*D64+D66*D67+D69*D70</f>
        <v>0</v>
      </c>
      <c r="E71" s="65" t="str">
        <f>IF(D54=D71,"○","×")</f>
        <v>○</v>
      </c>
      <c r="F71" s="54"/>
      <c r="G71" s="61" t="s">
        <v>176</v>
      </c>
      <c r="H71" s="64">
        <f>H60*H61+H63*H64+H66*H67+H69*H70</f>
        <v>0</v>
      </c>
      <c r="I71" s="65" t="str">
        <f>IF(H54=H71,"○","×")</f>
        <v>○</v>
      </c>
      <c r="J71" s="54"/>
      <c r="K71" s="61" t="s">
        <v>176</v>
      </c>
      <c r="L71" s="64">
        <f>L60*L61+L63*L64+L66*L67+L69*L70</f>
        <v>0</v>
      </c>
      <c r="M71" s="65" t="str">
        <f>IF(L54=L71,"○","×")</f>
        <v>○</v>
      </c>
      <c r="N71" s="54"/>
      <c r="O71" s="61" t="s">
        <v>176</v>
      </c>
      <c r="P71" s="64">
        <f>P60*P61+P63*P64+P66*P67+P69*P70</f>
        <v>0</v>
      </c>
      <c r="Q71" s="65" t="str">
        <f>IF(P54=P71,"○","×")</f>
        <v>○</v>
      </c>
      <c r="R71" s="54"/>
      <c r="S71" s="61" t="s">
        <v>176</v>
      </c>
      <c r="T71" s="64">
        <f>T60*T61+T63*T64+T66*T67+T69*T70</f>
        <v>0</v>
      </c>
      <c r="U71" s="65" t="str">
        <f>IF(T54=T71,"○","×")</f>
        <v>○</v>
      </c>
      <c r="V71" s="54"/>
      <c r="W71" s="61" t="s">
        <v>176</v>
      </c>
      <c r="X71" s="64">
        <f>X60*X61+X63*X64+X66*X67+X69*X70</f>
        <v>0</v>
      </c>
      <c r="Y71" s="65" t="str">
        <f>IF(X54=X71,"○","×")</f>
        <v>○</v>
      </c>
    </row>
    <row r="72" spans="1:26" ht="14.25" customHeight="1" thickBot="1" x14ac:dyDescent="0.2">
      <c r="A72" s="17"/>
      <c r="B72" s="68"/>
      <c r="C72" s="69"/>
      <c r="D72" s="69"/>
      <c r="E72" s="70"/>
      <c r="F72" s="68"/>
      <c r="G72" s="69"/>
      <c r="H72" s="69"/>
      <c r="I72" s="70"/>
      <c r="J72" s="68"/>
      <c r="K72" s="69"/>
      <c r="L72" s="69"/>
      <c r="M72" s="70"/>
      <c r="N72" s="68"/>
      <c r="O72" s="69"/>
      <c r="P72" s="69"/>
      <c r="Q72" s="70"/>
      <c r="R72" s="68"/>
      <c r="S72" s="69"/>
      <c r="T72" s="69"/>
      <c r="U72" s="70"/>
      <c r="V72" s="68"/>
      <c r="W72" s="69"/>
      <c r="X72" s="69"/>
      <c r="Y72" s="70"/>
    </row>
    <row r="73" spans="1:26" ht="14.25" customHeight="1" x14ac:dyDescent="0.15">
      <c r="A73" s="17"/>
      <c r="B73" s="38"/>
      <c r="C73" s="38"/>
      <c r="D73" s="38"/>
      <c r="E73" s="38"/>
      <c r="F73" s="38"/>
      <c r="G73" s="38"/>
      <c r="H73" s="38"/>
      <c r="I73" s="38"/>
      <c r="J73" s="38"/>
      <c r="K73" s="38"/>
      <c r="L73" s="38"/>
      <c r="M73" s="38"/>
      <c r="N73" s="38"/>
      <c r="O73" s="38"/>
      <c r="P73" s="38"/>
      <c r="Q73" s="38"/>
      <c r="R73" s="38"/>
      <c r="S73" s="38"/>
      <c r="T73" s="38"/>
      <c r="U73" s="38"/>
      <c r="V73" s="38"/>
      <c r="W73" s="38"/>
      <c r="X73" s="38"/>
      <c r="Y73" s="38"/>
    </row>
    <row r="74" spans="1:26" ht="35.25" customHeight="1" x14ac:dyDescent="0.15">
      <c r="A74" s="23"/>
      <c r="B74" s="71" t="s">
        <v>254</v>
      </c>
      <c r="C74" s="71"/>
      <c r="D74" s="71"/>
      <c r="E74" s="71"/>
      <c r="F74" s="71"/>
      <c r="G74" s="71"/>
      <c r="H74" s="71"/>
      <c r="I74" s="23"/>
      <c r="J74" s="23"/>
      <c r="K74" s="23"/>
      <c r="L74" s="23"/>
      <c r="M74" s="23"/>
      <c r="N74" s="23"/>
      <c r="O74" s="23"/>
      <c r="P74" s="23"/>
      <c r="Q74" s="23"/>
      <c r="R74" s="23"/>
      <c r="S74" s="23"/>
      <c r="T74" s="23"/>
      <c r="U74" s="23"/>
      <c r="V74" s="23"/>
      <c r="W74" s="23"/>
      <c r="X74" s="23"/>
      <c r="Y74" s="23"/>
    </row>
    <row r="75" spans="1:26" ht="18" customHeight="1" thickBot="1" x14ac:dyDescent="0.2">
      <c r="A75" s="17"/>
      <c r="B75" s="38"/>
      <c r="C75" s="38"/>
      <c r="D75" s="38"/>
      <c r="E75" s="38"/>
      <c r="F75" s="38"/>
      <c r="G75" s="38"/>
      <c r="H75" s="38"/>
      <c r="I75" s="17"/>
      <c r="J75" s="17"/>
      <c r="K75" s="17"/>
      <c r="L75" s="17"/>
      <c r="M75" s="17"/>
      <c r="N75" s="17"/>
      <c r="O75" s="17"/>
      <c r="P75" s="17"/>
      <c r="Q75" s="17"/>
      <c r="R75" s="17"/>
      <c r="S75" s="17"/>
      <c r="T75" s="17"/>
      <c r="U75" s="17"/>
      <c r="V75" s="17"/>
      <c r="W75" s="17"/>
      <c r="X75" s="17"/>
      <c r="Y75" s="17"/>
    </row>
    <row r="76" spans="1:26" ht="27" customHeight="1" x14ac:dyDescent="0.15">
      <c r="A76" s="17"/>
      <c r="B76" s="163" t="str">
        <f>IF(G2="はい","バックオフィスソフト　※税込価格を入力してください","バックオフィスソフト　※税抜価格を入力してください")</f>
        <v>バックオフィスソフト　※税抜価格を入力してください</v>
      </c>
      <c r="C76" s="164"/>
      <c r="D76" s="164"/>
      <c r="E76" s="165"/>
      <c r="F76" s="38"/>
      <c r="G76" s="174" t="s">
        <v>262</v>
      </c>
      <c r="H76" s="174"/>
      <c r="I76" s="17"/>
      <c r="J76" s="17"/>
      <c r="K76" s="17"/>
      <c r="L76" s="17"/>
      <c r="M76" s="17"/>
      <c r="N76" s="17"/>
      <c r="O76" s="17"/>
      <c r="P76" s="17"/>
      <c r="Q76" s="17"/>
      <c r="R76" s="17"/>
      <c r="S76" s="17"/>
      <c r="T76" s="17"/>
      <c r="U76" s="17"/>
      <c r="V76" s="17"/>
      <c r="W76" s="17"/>
      <c r="X76" s="17"/>
      <c r="Y76" s="17"/>
      <c r="Z76" s="17"/>
    </row>
    <row r="77" spans="1:26" ht="58.5" customHeight="1" thickBot="1" x14ac:dyDescent="0.2">
      <c r="A77" s="17"/>
      <c r="B77" s="149" t="s">
        <v>245</v>
      </c>
      <c r="C77" s="150"/>
      <c r="D77" s="150"/>
      <c r="E77" s="151"/>
      <c r="F77" s="38"/>
      <c r="G77" s="34" t="s">
        <v>247</v>
      </c>
      <c r="H77" s="36">
        <f>'補助金額計算シート（非表示）'!B58</f>
        <v>0</v>
      </c>
      <c r="I77" s="17"/>
      <c r="J77" s="17"/>
      <c r="K77" s="17"/>
      <c r="L77" s="17"/>
      <c r="M77" s="17"/>
      <c r="N77" s="17"/>
      <c r="O77" s="17"/>
      <c r="P77" s="17"/>
      <c r="Q77" s="17"/>
      <c r="R77" s="17"/>
      <c r="S77" s="17"/>
      <c r="T77" s="17"/>
      <c r="U77" s="17"/>
      <c r="V77" s="17"/>
      <c r="W77" s="17"/>
      <c r="X77" s="17"/>
      <c r="Y77" s="17"/>
    </row>
    <row r="78" spans="1:26" ht="60" customHeight="1" x14ac:dyDescent="0.15">
      <c r="A78" s="17"/>
      <c r="B78" s="54"/>
      <c r="C78" s="73" t="s">
        <v>248</v>
      </c>
      <c r="D78" s="116"/>
      <c r="E78" s="59"/>
      <c r="F78" s="38"/>
      <c r="G78" s="38"/>
      <c r="H78" s="38"/>
      <c r="I78" s="17"/>
      <c r="J78" s="17"/>
      <c r="K78" s="17"/>
      <c r="L78" s="17"/>
      <c r="M78" s="17"/>
      <c r="N78" s="17"/>
      <c r="O78" s="17"/>
      <c r="P78" s="17"/>
      <c r="Q78" s="17"/>
      <c r="R78" s="17"/>
      <c r="S78" s="17"/>
      <c r="T78" s="17"/>
      <c r="U78" s="17"/>
      <c r="V78" s="17"/>
      <c r="W78" s="17"/>
      <c r="X78" s="17"/>
      <c r="Y78" s="17"/>
    </row>
    <row r="79" spans="1:26" ht="34.5" customHeight="1" x14ac:dyDescent="0.15">
      <c r="A79" s="17"/>
      <c r="B79" s="54"/>
      <c r="C79" s="74" t="s">
        <v>173</v>
      </c>
      <c r="D79" s="109"/>
      <c r="E79" s="59"/>
      <c r="F79" s="38"/>
      <c r="G79" s="38"/>
      <c r="H79" s="38"/>
      <c r="I79" s="17"/>
      <c r="J79" s="17"/>
      <c r="K79" s="17"/>
      <c r="L79" s="17"/>
      <c r="M79" s="17"/>
      <c r="N79" s="17"/>
      <c r="O79" s="17"/>
      <c r="P79" s="17"/>
      <c r="Q79" s="17"/>
      <c r="R79" s="17"/>
      <c r="S79" s="17"/>
      <c r="T79" s="17"/>
      <c r="U79" s="17"/>
      <c r="V79" s="17"/>
      <c r="W79" s="17"/>
      <c r="X79" s="17"/>
      <c r="Y79" s="17"/>
    </row>
    <row r="80" spans="1:26" ht="68.25" customHeight="1" thickBot="1" x14ac:dyDescent="0.2">
      <c r="A80" s="17"/>
      <c r="B80" s="54"/>
      <c r="C80" s="61" t="s">
        <v>177</v>
      </c>
      <c r="D80" s="75">
        <f>D78-D79</f>
        <v>0</v>
      </c>
      <c r="E80" s="63" t="s">
        <v>218</v>
      </c>
      <c r="F80" s="38"/>
      <c r="G80" s="38"/>
      <c r="H80" s="38"/>
      <c r="I80" s="17"/>
      <c r="J80" s="17"/>
      <c r="K80" s="17"/>
      <c r="L80" s="17"/>
      <c r="M80" s="17"/>
      <c r="N80" s="17"/>
      <c r="O80" s="17"/>
      <c r="P80" s="17"/>
      <c r="Q80" s="17"/>
      <c r="R80" s="17"/>
      <c r="S80" s="17"/>
      <c r="T80" s="17"/>
      <c r="U80" s="17"/>
      <c r="V80" s="17"/>
      <c r="W80" s="17"/>
      <c r="X80" s="17"/>
      <c r="Y80" s="17"/>
    </row>
    <row r="81" spans="1:26" ht="57.75" customHeight="1" x14ac:dyDescent="0.15">
      <c r="A81" s="17"/>
      <c r="B81" s="54"/>
      <c r="C81" s="175"/>
      <c r="D81" s="176"/>
      <c r="E81" s="63"/>
      <c r="F81" s="38"/>
      <c r="G81" s="38"/>
      <c r="H81" s="38"/>
      <c r="I81" s="17"/>
      <c r="J81" s="17"/>
      <c r="K81" s="17"/>
      <c r="L81" s="17"/>
      <c r="M81" s="17"/>
      <c r="N81" s="17"/>
      <c r="O81" s="17"/>
      <c r="P81" s="17"/>
      <c r="Q81" s="17"/>
      <c r="R81" s="17"/>
      <c r="S81" s="17"/>
      <c r="T81" s="17"/>
      <c r="U81" s="17"/>
      <c r="V81" s="17"/>
      <c r="W81" s="17"/>
      <c r="X81" s="17"/>
      <c r="Y81" s="17"/>
    </row>
    <row r="82" spans="1:26" ht="15.75" customHeight="1" thickBot="1" x14ac:dyDescent="0.2">
      <c r="A82" s="17"/>
      <c r="B82" s="41"/>
      <c r="C82" s="119"/>
      <c r="D82" s="119"/>
      <c r="E82" s="120"/>
      <c r="F82" s="38"/>
      <c r="G82" s="38"/>
      <c r="H82" s="38"/>
      <c r="I82" s="17"/>
      <c r="J82" s="17"/>
      <c r="K82" s="17"/>
      <c r="L82" s="17"/>
      <c r="M82" s="17"/>
      <c r="N82" s="17"/>
      <c r="O82" s="17"/>
      <c r="P82" s="17"/>
      <c r="Q82" s="17"/>
      <c r="R82" s="17"/>
      <c r="S82" s="17"/>
      <c r="T82" s="17"/>
      <c r="U82" s="17"/>
      <c r="V82" s="17"/>
      <c r="W82" s="17"/>
      <c r="X82" s="17"/>
      <c r="Y82" s="17"/>
    </row>
    <row r="83" spans="1:26" ht="30.75" customHeight="1" x14ac:dyDescent="0.15">
      <c r="A83" s="17"/>
      <c r="B83" s="122"/>
      <c r="C83" s="39"/>
      <c r="D83" s="39"/>
      <c r="E83" s="39"/>
      <c r="F83" s="38"/>
      <c r="G83" s="38"/>
      <c r="H83" s="38"/>
      <c r="I83" s="17"/>
      <c r="J83" s="17"/>
      <c r="K83" s="17"/>
      <c r="L83" s="17"/>
      <c r="M83" s="17"/>
      <c r="N83" s="17"/>
      <c r="O83" s="17"/>
      <c r="P83" s="17"/>
      <c r="Q83" s="17"/>
      <c r="R83" s="17"/>
      <c r="S83" s="17"/>
      <c r="T83" s="17"/>
      <c r="U83" s="17"/>
      <c r="V83" s="17"/>
      <c r="W83" s="17"/>
      <c r="X83" s="17"/>
      <c r="Y83" s="17"/>
    </row>
    <row r="84" spans="1:26" ht="14.25" customHeight="1" x14ac:dyDescent="0.15">
      <c r="A84" s="17"/>
      <c r="B84" s="38"/>
      <c r="C84" s="38"/>
      <c r="D84" s="38"/>
      <c r="E84" s="38"/>
      <c r="F84" s="38"/>
      <c r="G84" s="38"/>
      <c r="H84" s="38"/>
      <c r="I84" s="38"/>
      <c r="J84" s="38"/>
      <c r="K84" s="38"/>
      <c r="L84" s="38"/>
      <c r="M84" s="38"/>
      <c r="N84" s="38"/>
      <c r="O84" s="38"/>
      <c r="P84" s="38"/>
      <c r="Q84" s="38"/>
      <c r="R84" s="38"/>
      <c r="S84" s="38"/>
      <c r="T84" s="38"/>
      <c r="U84" s="38"/>
      <c r="V84" s="38"/>
      <c r="W84" s="38"/>
      <c r="X84" s="38"/>
      <c r="Y84" s="38"/>
    </row>
    <row r="85" spans="1:26" ht="14.25" customHeight="1" x14ac:dyDescent="0.15">
      <c r="A85" s="17"/>
      <c r="B85" s="38"/>
      <c r="C85" s="38"/>
      <c r="D85" s="38"/>
      <c r="E85" s="38"/>
      <c r="F85" s="38"/>
      <c r="G85" s="38"/>
      <c r="H85" s="38"/>
      <c r="I85" s="38"/>
      <c r="J85" s="38"/>
      <c r="K85" s="38"/>
      <c r="L85" s="38"/>
      <c r="M85" s="38"/>
      <c r="N85" s="38"/>
      <c r="O85" s="38"/>
      <c r="P85" s="38"/>
      <c r="Q85" s="38"/>
      <c r="R85" s="38"/>
      <c r="S85" s="38"/>
      <c r="T85" s="38"/>
      <c r="U85" s="38"/>
      <c r="V85" s="38"/>
      <c r="W85" s="38"/>
      <c r="X85" s="38"/>
      <c r="Y85" s="38"/>
    </row>
    <row r="86" spans="1:26" ht="35.25" customHeight="1" x14ac:dyDescent="0.15">
      <c r="A86" s="23"/>
      <c r="B86" s="71" t="s">
        <v>257</v>
      </c>
      <c r="C86" s="71"/>
      <c r="D86" s="71"/>
      <c r="E86" s="71"/>
      <c r="F86" s="71"/>
      <c r="G86" s="71"/>
      <c r="H86" s="71"/>
      <c r="I86" s="23"/>
      <c r="J86" s="23"/>
      <c r="K86" s="23"/>
      <c r="L86" s="23"/>
      <c r="M86" s="23"/>
      <c r="N86" s="23"/>
      <c r="O86" s="23"/>
      <c r="P86" s="23"/>
      <c r="Q86" s="23"/>
      <c r="R86" s="23"/>
      <c r="S86" s="23"/>
      <c r="T86" s="23"/>
      <c r="U86" s="23"/>
      <c r="V86" s="23"/>
      <c r="W86" s="23"/>
      <c r="X86" s="23"/>
      <c r="Y86" s="23"/>
    </row>
    <row r="87" spans="1:26" ht="18" customHeight="1" thickBot="1" x14ac:dyDescent="0.2">
      <c r="A87" s="17"/>
      <c r="B87" s="38"/>
      <c r="C87" s="38"/>
      <c r="D87" s="38"/>
      <c r="E87" s="38"/>
      <c r="F87" s="38"/>
      <c r="G87" s="38"/>
      <c r="H87" s="38"/>
      <c r="I87" s="17"/>
      <c r="J87" s="17"/>
      <c r="K87" s="17"/>
      <c r="L87" s="17"/>
      <c r="M87" s="17"/>
      <c r="N87" s="17"/>
      <c r="O87" s="17"/>
      <c r="P87" s="17"/>
      <c r="Q87" s="17"/>
      <c r="R87" s="17"/>
      <c r="S87" s="17"/>
      <c r="T87" s="17"/>
      <c r="U87" s="17"/>
      <c r="V87" s="17"/>
      <c r="W87" s="17"/>
      <c r="X87" s="17"/>
      <c r="Y87" s="17"/>
    </row>
    <row r="88" spans="1:26" ht="27" customHeight="1" x14ac:dyDescent="0.15">
      <c r="A88" s="17"/>
      <c r="B88" s="163" t="str">
        <f>IF(G2="はい","介護ソフト　※税込価格を入力してください","介護ソフト　※税抜価格を入力してください")</f>
        <v>介護ソフト　※税抜価格を入力してください</v>
      </c>
      <c r="C88" s="164"/>
      <c r="D88" s="164"/>
      <c r="E88" s="165"/>
      <c r="F88" s="38"/>
      <c r="G88" s="172" t="s">
        <v>265</v>
      </c>
      <c r="H88" s="172"/>
      <c r="I88" s="17"/>
      <c r="J88" s="17"/>
      <c r="K88" s="17"/>
      <c r="L88" s="17"/>
      <c r="M88" s="17"/>
      <c r="N88" s="17"/>
      <c r="O88" s="17"/>
      <c r="P88" s="17"/>
      <c r="Q88" s="17"/>
      <c r="R88" s="17"/>
      <c r="S88" s="17"/>
      <c r="T88" s="17"/>
      <c r="U88" s="17"/>
      <c r="V88" s="17"/>
      <c r="W88" s="17"/>
      <c r="X88" s="17"/>
      <c r="Y88" s="17"/>
      <c r="Z88" s="17"/>
    </row>
    <row r="89" spans="1:26" ht="70.5" customHeight="1" thickBot="1" x14ac:dyDescent="0.2">
      <c r="A89" s="17"/>
      <c r="B89" s="149" t="s">
        <v>266</v>
      </c>
      <c r="C89" s="150"/>
      <c r="D89" s="150"/>
      <c r="E89" s="151"/>
      <c r="F89" s="38"/>
      <c r="G89" s="34" t="s">
        <v>216</v>
      </c>
      <c r="H89" s="36">
        <f>'補助金額計算シート（非表示）'!B81</f>
        <v>0</v>
      </c>
      <c r="I89" s="17"/>
      <c r="J89" s="17"/>
      <c r="K89" s="17"/>
      <c r="L89" s="17"/>
      <c r="M89" s="17"/>
      <c r="N89" s="17"/>
      <c r="O89" s="17"/>
      <c r="P89" s="17"/>
      <c r="Q89" s="17"/>
      <c r="R89" s="17"/>
      <c r="S89" s="17"/>
      <c r="T89" s="17"/>
      <c r="U89" s="17"/>
      <c r="V89" s="17"/>
      <c r="W89" s="17"/>
      <c r="X89" s="17"/>
      <c r="Y89" s="17"/>
    </row>
    <row r="90" spans="1:26" ht="60" customHeight="1" x14ac:dyDescent="0.15">
      <c r="A90" s="17"/>
      <c r="B90" s="54"/>
      <c r="C90" s="73" t="s">
        <v>286</v>
      </c>
      <c r="D90" s="116"/>
      <c r="E90" s="59"/>
      <c r="F90" s="38"/>
      <c r="G90" s="38"/>
      <c r="H90" s="38"/>
      <c r="I90" s="17"/>
      <c r="J90" s="17"/>
      <c r="K90" s="17"/>
      <c r="L90" s="17"/>
      <c r="M90" s="17"/>
      <c r="N90" s="17"/>
      <c r="O90" s="17"/>
      <c r="P90" s="17"/>
      <c r="Q90" s="17"/>
      <c r="R90" s="17"/>
      <c r="S90" s="17"/>
      <c r="T90" s="17"/>
      <c r="U90" s="17"/>
      <c r="V90" s="17"/>
      <c r="W90" s="17"/>
      <c r="X90" s="17"/>
      <c r="Y90" s="17"/>
    </row>
    <row r="91" spans="1:26" ht="34.5" customHeight="1" x14ac:dyDescent="0.15">
      <c r="A91" s="17"/>
      <c r="B91" s="54"/>
      <c r="C91" s="81" t="s">
        <v>197</v>
      </c>
      <c r="D91" s="109"/>
      <c r="E91" s="59"/>
      <c r="F91" s="38"/>
      <c r="G91" s="38"/>
      <c r="H91" s="38"/>
      <c r="I91" s="17"/>
      <c r="J91" s="17"/>
      <c r="K91" s="17"/>
      <c r="L91" s="17"/>
      <c r="M91" s="17"/>
      <c r="N91" s="17"/>
      <c r="O91" s="17"/>
      <c r="P91" s="17"/>
      <c r="Q91" s="17"/>
      <c r="R91" s="17"/>
      <c r="S91" s="17"/>
      <c r="T91" s="17"/>
      <c r="U91" s="17"/>
      <c r="V91" s="17"/>
      <c r="W91" s="17"/>
      <c r="X91" s="17"/>
      <c r="Y91" s="17"/>
    </row>
    <row r="92" spans="1:26" ht="46.5" customHeight="1" x14ac:dyDescent="0.15">
      <c r="A92" s="17"/>
      <c r="B92" s="54"/>
      <c r="C92" s="139" t="s">
        <v>289</v>
      </c>
      <c r="D92" s="109"/>
      <c r="E92" s="59"/>
      <c r="F92" s="38"/>
      <c r="G92" s="38"/>
      <c r="H92" s="38"/>
      <c r="I92" s="17"/>
      <c r="J92" s="17"/>
      <c r="K92" s="17"/>
      <c r="L92" s="17"/>
      <c r="M92" s="17"/>
      <c r="N92" s="17"/>
      <c r="O92" s="17"/>
      <c r="P92" s="17"/>
      <c r="Q92" s="17"/>
      <c r="R92" s="17"/>
      <c r="S92" s="17"/>
      <c r="T92" s="17"/>
      <c r="U92" s="17"/>
      <c r="V92" s="17"/>
      <c r="W92" s="17"/>
      <c r="X92" s="17"/>
      <c r="Y92" s="17"/>
    </row>
    <row r="93" spans="1:26" ht="34.5" customHeight="1" x14ac:dyDescent="0.15">
      <c r="A93" s="17"/>
      <c r="B93" s="54"/>
      <c r="C93" s="74" t="s">
        <v>173</v>
      </c>
      <c r="D93" s="109"/>
      <c r="E93" s="59"/>
      <c r="F93" s="38"/>
      <c r="G93" s="38"/>
      <c r="H93" s="38"/>
      <c r="I93" s="17"/>
      <c r="J93" s="17"/>
      <c r="K93" s="17"/>
      <c r="L93" s="17"/>
      <c r="M93" s="17"/>
      <c r="N93" s="17"/>
      <c r="O93" s="17"/>
      <c r="P93" s="17"/>
      <c r="Q93" s="17"/>
      <c r="R93" s="17"/>
      <c r="S93" s="17"/>
      <c r="T93" s="17"/>
      <c r="U93" s="17"/>
      <c r="V93" s="17"/>
      <c r="W93" s="17"/>
      <c r="X93" s="17"/>
      <c r="Y93" s="17"/>
    </row>
    <row r="94" spans="1:26" ht="68.25" customHeight="1" thickBot="1" x14ac:dyDescent="0.2">
      <c r="A94" s="17"/>
      <c r="B94" s="54"/>
      <c r="C94" s="61" t="s">
        <v>177</v>
      </c>
      <c r="D94" s="75">
        <f>D90+D91+D92-D93</f>
        <v>0</v>
      </c>
      <c r="E94" s="63" t="s">
        <v>218</v>
      </c>
      <c r="F94" s="38"/>
      <c r="G94" s="38"/>
      <c r="H94" s="38"/>
      <c r="I94" s="17"/>
      <c r="J94" s="17"/>
      <c r="K94" s="17"/>
      <c r="L94" s="17"/>
      <c r="M94" s="17"/>
      <c r="N94" s="17"/>
      <c r="O94" s="17"/>
      <c r="P94" s="17"/>
      <c r="Q94" s="17"/>
      <c r="R94" s="17"/>
      <c r="S94" s="17"/>
      <c r="T94" s="17"/>
      <c r="U94" s="17"/>
      <c r="V94" s="17"/>
      <c r="W94" s="17"/>
      <c r="X94" s="17"/>
      <c r="Y94" s="17"/>
    </row>
    <row r="95" spans="1:26" ht="30.75" hidden="1" customHeight="1" thickBot="1" x14ac:dyDescent="0.2">
      <c r="A95" s="17"/>
      <c r="B95" s="40" t="s">
        <v>244</v>
      </c>
      <c r="C95" s="39"/>
      <c r="D95" s="39"/>
      <c r="E95" s="63"/>
      <c r="F95" s="38"/>
      <c r="G95" s="38"/>
      <c r="H95" s="38"/>
      <c r="I95" s="17"/>
      <c r="J95" s="17"/>
      <c r="K95" s="17"/>
      <c r="L95" s="17"/>
      <c r="M95" s="17"/>
      <c r="N95" s="17"/>
      <c r="O95" s="17"/>
      <c r="P95" s="17"/>
      <c r="Q95" s="17"/>
      <c r="R95" s="17"/>
      <c r="S95" s="17"/>
      <c r="T95" s="17"/>
      <c r="U95" s="17"/>
      <c r="V95" s="17"/>
      <c r="W95" s="17"/>
      <c r="X95" s="17"/>
      <c r="Y95" s="17"/>
    </row>
    <row r="96" spans="1:26" ht="23.25" hidden="1" customHeight="1" x14ac:dyDescent="0.15">
      <c r="A96" s="17"/>
      <c r="B96" s="54"/>
      <c r="C96" s="152" t="s">
        <v>165</v>
      </c>
      <c r="D96" s="105"/>
      <c r="E96" s="59" t="s">
        <v>199</v>
      </c>
      <c r="F96" s="38"/>
      <c r="G96" s="38"/>
      <c r="H96" s="38"/>
      <c r="I96" s="17"/>
      <c r="J96" s="17"/>
      <c r="K96" s="17"/>
      <c r="L96" s="17"/>
      <c r="M96" s="17"/>
      <c r="N96" s="17"/>
      <c r="O96" s="17"/>
      <c r="P96" s="17"/>
      <c r="Q96" s="17"/>
      <c r="R96" s="17"/>
      <c r="S96" s="17"/>
      <c r="T96" s="17"/>
      <c r="U96" s="17"/>
      <c r="V96" s="17"/>
      <c r="W96" s="17"/>
      <c r="X96" s="17"/>
      <c r="Y96" s="17"/>
    </row>
    <row r="97" spans="1:26" ht="23.25" hidden="1" customHeight="1" x14ac:dyDescent="0.15">
      <c r="A97" s="17"/>
      <c r="B97" s="54"/>
      <c r="C97" s="153"/>
      <c r="D97" s="106"/>
      <c r="E97" s="59" t="s">
        <v>163</v>
      </c>
      <c r="F97" s="38"/>
      <c r="G97" s="38"/>
      <c r="H97" s="38"/>
      <c r="I97" s="17"/>
      <c r="J97" s="17"/>
      <c r="K97" s="17"/>
      <c r="L97" s="17"/>
      <c r="M97" s="17"/>
      <c r="N97" s="17"/>
      <c r="O97" s="17"/>
      <c r="P97" s="17"/>
      <c r="Q97" s="17"/>
      <c r="R97" s="17"/>
      <c r="S97" s="17"/>
      <c r="T97" s="17"/>
      <c r="U97" s="17"/>
      <c r="V97" s="17"/>
      <c r="W97" s="17"/>
      <c r="X97" s="17"/>
      <c r="Y97" s="17"/>
    </row>
    <row r="98" spans="1:26" ht="23.25" hidden="1" customHeight="1" x14ac:dyDescent="0.15">
      <c r="A98" s="17"/>
      <c r="B98" s="54"/>
      <c r="C98" s="153"/>
      <c r="D98" s="107"/>
      <c r="E98" s="59" t="s">
        <v>164</v>
      </c>
      <c r="F98" s="38"/>
      <c r="G98" s="38"/>
      <c r="H98" s="38"/>
      <c r="I98" s="17"/>
      <c r="J98" s="17"/>
      <c r="K98" s="17"/>
      <c r="L98" s="17"/>
      <c r="M98" s="17"/>
      <c r="N98" s="17"/>
      <c r="O98" s="17"/>
      <c r="P98" s="17"/>
      <c r="Q98" s="17"/>
      <c r="R98" s="17"/>
      <c r="S98" s="17"/>
      <c r="T98" s="17"/>
      <c r="U98" s="17"/>
      <c r="V98" s="17"/>
      <c r="W98" s="17"/>
      <c r="X98" s="17"/>
      <c r="Y98" s="17"/>
    </row>
    <row r="99" spans="1:26" ht="23.25" hidden="1" customHeight="1" x14ac:dyDescent="0.15">
      <c r="A99" s="17"/>
      <c r="B99" s="54"/>
      <c r="C99" s="153" t="s">
        <v>166</v>
      </c>
      <c r="D99" s="108"/>
      <c r="E99" s="59" t="s">
        <v>199</v>
      </c>
      <c r="F99" s="38"/>
      <c r="G99" s="38"/>
      <c r="H99" s="38"/>
      <c r="I99" s="17"/>
      <c r="J99" s="17"/>
      <c r="K99" s="17"/>
      <c r="L99" s="17"/>
      <c r="M99" s="17"/>
      <c r="N99" s="17"/>
      <c r="O99" s="17"/>
      <c r="P99" s="17"/>
      <c r="Q99" s="17"/>
      <c r="R99" s="17"/>
      <c r="S99" s="17"/>
      <c r="T99" s="17"/>
      <c r="U99" s="17"/>
      <c r="V99" s="17"/>
      <c r="W99" s="17"/>
      <c r="X99" s="17"/>
      <c r="Y99" s="17"/>
    </row>
    <row r="100" spans="1:26" ht="23.25" hidden="1" customHeight="1" x14ac:dyDescent="0.15">
      <c r="A100" s="17"/>
      <c r="B100" s="54"/>
      <c r="C100" s="153"/>
      <c r="D100" s="106"/>
      <c r="E100" s="59" t="s">
        <v>163</v>
      </c>
      <c r="F100" s="38"/>
      <c r="G100" s="38"/>
      <c r="H100" s="38"/>
      <c r="I100" s="17"/>
      <c r="J100" s="17"/>
      <c r="K100" s="17"/>
      <c r="L100" s="17"/>
      <c r="M100" s="17"/>
      <c r="N100" s="17"/>
      <c r="O100" s="17"/>
      <c r="P100" s="17"/>
      <c r="Q100" s="17"/>
      <c r="R100" s="17"/>
      <c r="S100" s="17"/>
      <c r="T100" s="17"/>
      <c r="U100" s="17"/>
      <c r="V100" s="17"/>
      <c r="W100" s="17"/>
      <c r="X100" s="17"/>
      <c r="Y100" s="17"/>
    </row>
    <row r="101" spans="1:26" ht="23.25" hidden="1" customHeight="1" x14ac:dyDescent="0.15">
      <c r="A101" s="17"/>
      <c r="B101" s="54"/>
      <c r="C101" s="153"/>
      <c r="D101" s="107"/>
      <c r="E101" s="59" t="s">
        <v>164</v>
      </c>
      <c r="F101" s="38"/>
      <c r="G101" s="38"/>
      <c r="H101" s="38"/>
      <c r="I101" s="17"/>
      <c r="J101" s="17"/>
      <c r="K101" s="17"/>
      <c r="L101" s="17"/>
      <c r="M101" s="17"/>
      <c r="N101" s="17"/>
      <c r="O101" s="17"/>
      <c r="P101" s="17"/>
      <c r="Q101" s="17"/>
      <c r="R101" s="17"/>
      <c r="S101" s="17"/>
      <c r="T101" s="17"/>
      <c r="U101" s="17"/>
      <c r="V101" s="17"/>
      <c r="W101" s="17"/>
      <c r="X101" s="17"/>
      <c r="Y101" s="17"/>
    </row>
    <row r="102" spans="1:26" ht="23.25" hidden="1" customHeight="1" x14ac:dyDescent="0.15">
      <c r="A102" s="17"/>
      <c r="B102" s="54"/>
      <c r="C102" s="153" t="s">
        <v>174</v>
      </c>
      <c r="D102" s="95"/>
      <c r="E102" s="59" t="s">
        <v>199</v>
      </c>
      <c r="F102" s="38"/>
      <c r="G102" s="38"/>
      <c r="H102" s="38"/>
      <c r="I102" s="17"/>
      <c r="J102" s="17"/>
      <c r="K102" s="17"/>
      <c r="L102" s="17"/>
      <c r="M102" s="17"/>
      <c r="N102" s="17"/>
      <c r="O102" s="17"/>
      <c r="P102" s="17"/>
      <c r="Q102" s="17"/>
      <c r="R102" s="17"/>
      <c r="S102" s="17"/>
      <c r="T102" s="17"/>
      <c r="U102" s="17"/>
      <c r="V102" s="17"/>
      <c r="W102" s="17"/>
      <c r="X102" s="17"/>
      <c r="Y102" s="17"/>
    </row>
    <row r="103" spans="1:26" ht="23.25" hidden="1" customHeight="1" x14ac:dyDescent="0.15">
      <c r="A103" s="17"/>
      <c r="B103" s="54"/>
      <c r="C103" s="153"/>
      <c r="D103" s="93"/>
      <c r="E103" s="59" t="s">
        <v>163</v>
      </c>
      <c r="F103" s="38"/>
      <c r="G103" s="38"/>
      <c r="H103" s="38"/>
      <c r="I103" s="17"/>
      <c r="J103" s="17"/>
      <c r="K103" s="17"/>
      <c r="L103" s="17"/>
      <c r="M103" s="17"/>
      <c r="N103" s="17"/>
      <c r="O103" s="17"/>
      <c r="P103" s="17"/>
      <c r="Q103" s="17"/>
      <c r="R103" s="17"/>
      <c r="S103" s="17"/>
      <c r="T103" s="17"/>
      <c r="U103" s="17"/>
      <c r="V103" s="17"/>
      <c r="W103" s="17"/>
      <c r="X103" s="17"/>
      <c r="Y103" s="17"/>
    </row>
    <row r="104" spans="1:26" ht="23.25" hidden="1" customHeight="1" x14ac:dyDescent="0.15">
      <c r="A104" s="17"/>
      <c r="B104" s="54"/>
      <c r="C104" s="153"/>
      <c r="D104" s="92"/>
      <c r="E104" s="59" t="s">
        <v>164</v>
      </c>
      <c r="F104" s="38"/>
      <c r="G104" s="38"/>
      <c r="H104" s="38"/>
      <c r="I104" s="17"/>
      <c r="J104" s="17"/>
      <c r="K104" s="17"/>
      <c r="L104" s="17"/>
      <c r="M104" s="17"/>
      <c r="N104" s="17"/>
      <c r="O104" s="17"/>
      <c r="P104" s="17"/>
      <c r="Q104" s="17"/>
      <c r="R104" s="17"/>
      <c r="S104" s="17"/>
      <c r="T104" s="17"/>
      <c r="U104" s="17"/>
      <c r="V104" s="17"/>
      <c r="W104" s="17"/>
      <c r="X104" s="17"/>
      <c r="Y104" s="17"/>
    </row>
    <row r="105" spans="1:26" ht="23.25" hidden="1" customHeight="1" x14ac:dyDescent="0.15">
      <c r="A105" s="17"/>
      <c r="B105" s="54"/>
      <c r="C105" s="153" t="s">
        <v>175</v>
      </c>
      <c r="D105" s="95"/>
      <c r="E105" s="59" t="s">
        <v>199</v>
      </c>
      <c r="F105" s="38"/>
      <c r="G105" s="38"/>
      <c r="H105" s="38"/>
      <c r="I105" s="17"/>
      <c r="J105" s="17"/>
      <c r="K105" s="17"/>
      <c r="L105" s="17"/>
      <c r="M105" s="17"/>
      <c r="N105" s="17"/>
      <c r="O105" s="17"/>
      <c r="P105" s="17"/>
      <c r="Q105" s="17"/>
      <c r="R105" s="17"/>
      <c r="S105" s="17"/>
      <c r="T105" s="17"/>
      <c r="U105" s="17"/>
      <c r="V105" s="17"/>
      <c r="W105" s="17"/>
      <c r="X105" s="17"/>
      <c r="Y105" s="17"/>
    </row>
    <row r="106" spans="1:26" ht="23.25" hidden="1" customHeight="1" x14ac:dyDescent="0.15">
      <c r="A106" s="17"/>
      <c r="B106" s="54"/>
      <c r="C106" s="153"/>
      <c r="D106" s="93"/>
      <c r="E106" s="59" t="s">
        <v>163</v>
      </c>
      <c r="F106" s="38"/>
      <c r="G106" s="38"/>
      <c r="H106" s="38"/>
      <c r="I106" s="17"/>
      <c r="J106" s="17"/>
      <c r="K106" s="17"/>
      <c r="L106" s="17"/>
      <c r="M106" s="17"/>
      <c r="N106" s="17"/>
      <c r="O106" s="17"/>
      <c r="P106" s="17"/>
      <c r="Q106" s="17"/>
      <c r="R106" s="17"/>
      <c r="S106" s="17"/>
      <c r="T106" s="17"/>
      <c r="U106" s="17"/>
      <c r="V106" s="17"/>
      <c r="W106" s="17"/>
      <c r="X106" s="17"/>
      <c r="Y106" s="17"/>
    </row>
    <row r="107" spans="1:26" ht="23.25" hidden="1" customHeight="1" x14ac:dyDescent="0.15">
      <c r="A107" s="17"/>
      <c r="B107" s="54"/>
      <c r="C107" s="153"/>
      <c r="D107" s="92"/>
      <c r="E107" s="59" t="s">
        <v>164</v>
      </c>
      <c r="F107" s="38"/>
      <c r="G107" s="38"/>
      <c r="H107" s="38"/>
      <c r="I107" s="17"/>
      <c r="J107" s="17"/>
      <c r="K107" s="17"/>
      <c r="L107" s="17"/>
      <c r="M107" s="17"/>
      <c r="N107" s="17"/>
      <c r="O107" s="17"/>
      <c r="P107" s="17"/>
      <c r="Q107" s="17"/>
      <c r="R107" s="17"/>
      <c r="S107" s="17"/>
      <c r="T107" s="17"/>
      <c r="U107" s="17"/>
      <c r="V107" s="17"/>
      <c r="W107" s="17"/>
      <c r="X107" s="17"/>
      <c r="Y107" s="17"/>
    </row>
    <row r="108" spans="1:26" ht="29.25" hidden="1" customHeight="1" thickBot="1" x14ac:dyDescent="0.2">
      <c r="A108" s="17"/>
      <c r="B108" s="54"/>
      <c r="C108" s="61" t="s">
        <v>176</v>
      </c>
      <c r="D108" s="64">
        <f>D97*D98+D100*D101+D103*D104+D106*D107</f>
        <v>0</v>
      </c>
      <c r="E108" s="65" t="str">
        <f>IF(D91=D108,"○","×")</f>
        <v>○</v>
      </c>
      <c r="F108" s="38"/>
      <c r="G108" s="38"/>
      <c r="H108" s="38"/>
      <c r="I108" s="17"/>
      <c r="J108" s="17"/>
      <c r="K108" s="17"/>
      <c r="L108" s="17"/>
      <c r="M108" s="17"/>
      <c r="N108" s="17"/>
      <c r="O108" s="17"/>
      <c r="P108" s="17"/>
      <c r="Q108" s="17"/>
      <c r="R108" s="17"/>
      <c r="S108" s="17"/>
      <c r="T108" s="17"/>
      <c r="U108" s="17"/>
      <c r="V108" s="17"/>
      <c r="W108" s="17"/>
      <c r="X108" s="17"/>
      <c r="Y108" s="17"/>
    </row>
    <row r="109" spans="1:26" ht="16.5" customHeight="1" thickBot="1" x14ac:dyDescent="0.2">
      <c r="A109" s="17"/>
      <c r="B109" s="68"/>
      <c r="C109" s="76"/>
      <c r="D109" s="77"/>
      <c r="E109" s="78"/>
      <c r="F109" s="38"/>
      <c r="G109" s="38"/>
      <c r="H109" s="38"/>
      <c r="I109" s="17"/>
      <c r="J109" s="17"/>
      <c r="K109" s="17"/>
      <c r="L109" s="17"/>
      <c r="M109" s="17"/>
      <c r="N109" s="17"/>
      <c r="O109" s="17"/>
      <c r="P109" s="17"/>
      <c r="Q109" s="17"/>
      <c r="R109" s="17"/>
      <c r="S109" s="17"/>
      <c r="T109" s="17"/>
      <c r="U109" s="17"/>
      <c r="V109" s="17"/>
      <c r="W109" s="17"/>
      <c r="X109" s="17"/>
      <c r="Y109" s="17"/>
    </row>
    <row r="110" spans="1:26" ht="30" customHeight="1" x14ac:dyDescent="0.15">
      <c r="A110" s="17"/>
      <c r="B110" s="38"/>
      <c r="C110" s="38"/>
      <c r="D110" s="38"/>
      <c r="E110" s="38"/>
      <c r="F110" s="38"/>
      <c r="G110" s="38"/>
      <c r="H110" s="38"/>
      <c r="I110" s="17"/>
      <c r="J110" s="17"/>
      <c r="K110" s="17"/>
      <c r="L110" s="17"/>
      <c r="M110" s="17"/>
      <c r="N110" s="17"/>
      <c r="O110" s="17"/>
      <c r="P110" s="17"/>
      <c r="Q110" s="17"/>
      <c r="R110" s="17"/>
      <c r="S110" s="17"/>
      <c r="T110" s="17"/>
      <c r="U110" s="17"/>
      <c r="V110" s="17"/>
      <c r="W110" s="17"/>
      <c r="X110" s="17"/>
      <c r="Y110" s="17"/>
    </row>
    <row r="111" spans="1:26" ht="29.25" customHeight="1" x14ac:dyDescent="0.15">
      <c r="A111" s="23"/>
      <c r="B111" s="71" t="s">
        <v>255</v>
      </c>
      <c r="C111" s="44"/>
      <c r="D111" s="71"/>
      <c r="E111" s="71"/>
      <c r="F111" s="71"/>
      <c r="G111" s="44"/>
      <c r="H111" s="71"/>
      <c r="I111" s="71"/>
      <c r="J111" s="71"/>
      <c r="K111" s="44"/>
      <c r="L111" s="71"/>
      <c r="M111" s="71"/>
      <c r="N111" s="71"/>
      <c r="O111" s="44"/>
      <c r="P111" s="71"/>
      <c r="Q111" s="71"/>
      <c r="R111" s="71"/>
      <c r="S111" s="44"/>
      <c r="T111" s="71"/>
      <c r="U111" s="71"/>
      <c r="V111" s="71"/>
      <c r="W111" s="44"/>
      <c r="X111" s="71"/>
      <c r="Y111" s="71"/>
      <c r="Z111" s="20"/>
    </row>
    <row r="112" spans="1:26" ht="15" customHeight="1" thickBot="1" x14ac:dyDescent="0.2">
      <c r="A112" s="17"/>
      <c r="B112" s="38"/>
      <c r="C112" s="45"/>
      <c r="D112" s="38"/>
      <c r="E112" s="38"/>
      <c r="F112" s="38"/>
      <c r="G112" s="45"/>
      <c r="H112" s="38"/>
      <c r="I112" s="38"/>
      <c r="J112" s="38"/>
      <c r="K112" s="45"/>
      <c r="L112" s="38"/>
      <c r="M112" s="38"/>
      <c r="N112" s="38"/>
      <c r="O112" s="45"/>
      <c r="P112" s="38"/>
      <c r="Q112" s="38"/>
      <c r="R112" s="38"/>
      <c r="S112" s="45"/>
      <c r="T112" s="38"/>
      <c r="U112" s="38"/>
      <c r="V112" s="38"/>
      <c r="W112" s="45"/>
      <c r="X112" s="38"/>
      <c r="Y112" s="38"/>
      <c r="Z112" s="20"/>
    </row>
    <row r="113" spans="1:26" ht="66" customHeight="1" x14ac:dyDescent="0.15">
      <c r="A113" s="17"/>
      <c r="B113" s="46"/>
      <c r="C113" s="79" t="s">
        <v>179</v>
      </c>
      <c r="D113" s="47" t="s">
        <v>169</v>
      </c>
      <c r="E113" s="47" t="s">
        <v>170</v>
      </c>
      <c r="F113" s="48"/>
      <c r="G113" s="79" t="s">
        <v>179</v>
      </c>
      <c r="H113" s="47" t="s">
        <v>169</v>
      </c>
      <c r="I113" s="49" t="s">
        <v>170</v>
      </c>
      <c r="J113" s="38"/>
      <c r="K113" s="172" t="s">
        <v>264</v>
      </c>
      <c r="L113" s="172"/>
      <c r="M113" s="172"/>
      <c r="N113" s="172"/>
      <c r="O113" s="172"/>
      <c r="P113" s="38"/>
      <c r="Q113" s="38"/>
      <c r="R113" s="38"/>
      <c r="S113" s="38"/>
      <c r="T113" s="38"/>
      <c r="U113" s="38"/>
      <c r="V113" s="38"/>
      <c r="W113" s="38"/>
      <c r="X113" s="38"/>
      <c r="Y113" s="38"/>
      <c r="Z113" s="17"/>
    </row>
    <row r="114" spans="1:26" ht="66" customHeight="1" x14ac:dyDescent="0.15">
      <c r="A114" s="17"/>
      <c r="B114" s="50" t="s">
        <v>168</v>
      </c>
      <c r="C114" s="101"/>
      <c r="D114" s="102"/>
      <c r="E114" s="103"/>
      <c r="F114" s="51" t="s">
        <v>180</v>
      </c>
      <c r="G114" s="101"/>
      <c r="H114" s="102"/>
      <c r="I114" s="114"/>
      <c r="J114" s="42"/>
      <c r="K114" s="167" t="s">
        <v>228</v>
      </c>
      <c r="L114" s="168"/>
      <c r="M114" s="169">
        <f>'補助金額計算シート（非表示）'!B108</f>
        <v>0</v>
      </c>
      <c r="N114" s="170"/>
      <c r="O114" s="171"/>
      <c r="P114" s="38"/>
      <c r="Q114" s="38"/>
      <c r="R114" s="42"/>
      <c r="S114" s="38"/>
      <c r="T114" s="38"/>
      <c r="U114" s="38"/>
      <c r="V114" s="42"/>
      <c r="W114" s="38"/>
      <c r="X114" s="38"/>
      <c r="Y114" s="38"/>
      <c r="Z114" s="17"/>
    </row>
    <row r="115" spans="1:26" ht="66" customHeight="1" x14ac:dyDescent="0.15">
      <c r="A115" s="17"/>
      <c r="B115" s="50" t="s">
        <v>178</v>
      </c>
      <c r="C115" s="83"/>
      <c r="D115" s="84"/>
      <c r="E115" s="85"/>
      <c r="F115" s="51" t="s">
        <v>181</v>
      </c>
      <c r="G115" s="83"/>
      <c r="H115" s="84"/>
      <c r="I115" s="89"/>
      <c r="J115" s="42"/>
      <c r="K115" s="98"/>
      <c r="L115" s="99"/>
      <c r="M115" s="98"/>
      <c r="N115" s="173"/>
      <c r="O115" s="173"/>
      <c r="P115" s="38"/>
      <c r="Q115" s="38"/>
      <c r="R115" s="42"/>
      <c r="S115" s="38"/>
      <c r="T115" s="38"/>
      <c r="U115" s="38"/>
      <c r="V115" s="42"/>
      <c r="W115" s="38"/>
      <c r="X115" s="38"/>
      <c r="Y115" s="38"/>
      <c r="Z115" s="17"/>
    </row>
    <row r="116" spans="1:26" ht="66" customHeight="1" thickBot="1" x14ac:dyDescent="0.2">
      <c r="A116" s="17"/>
      <c r="B116" s="52" t="s">
        <v>171</v>
      </c>
      <c r="C116" s="86"/>
      <c r="D116" s="87"/>
      <c r="E116" s="88"/>
      <c r="F116" s="53" t="s">
        <v>182</v>
      </c>
      <c r="G116" s="86"/>
      <c r="H116" s="87"/>
      <c r="I116" s="90"/>
      <c r="J116" s="42"/>
      <c r="K116" s="39"/>
      <c r="L116" s="100"/>
      <c r="M116" s="39"/>
      <c r="N116" s="166"/>
      <c r="O116" s="166"/>
      <c r="P116" s="38"/>
      <c r="Q116" s="38"/>
      <c r="R116" s="42"/>
      <c r="S116" s="38"/>
      <c r="T116" s="38"/>
      <c r="U116" s="38"/>
      <c r="V116" s="42"/>
      <c r="W116" s="38"/>
      <c r="X116" s="38"/>
      <c r="Y116" s="38"/>
      <c r="Z116" s="17"/>
    </row>
    <row r="117" spans="1:26" ht="18.75" x14ac:dyDescent="0.15">
      <c r="A117" s="17"/>
      <c r="B117" s="11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17"/>
    </row>
    <row r="118" spans="1:26" ht="18.75" x14ac:dyDescent="0.15">
      <c r="A118" s="17"/>
      <c r="B118" s="11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17"/>
    </row>
    <row r="119" spans="1:26" ht="19.5" thickBot="1" x14ac:dyDescent="0.2">
      <c r="A119" s="17"/>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17"/>
    </row>
    <row r="120" spans="1:26" ht="29.25" customHeight="1" x14ac:dyDescent="0.15">
      <c r="A120" s="17"/>
      <c r="B120" s="146" t="str">
        <f>IF(G2="はい","導入機器①　※税込価格を入力してください","導入機器①　※税抜価格を入力してください")</f>
        <v>導入機器①　※税抜価格を入力してください</v>
      </c>
      <c r="C120" s="147"/>
      <c r="D120" s="147"/>
      <c r="E120" s="148"/>
      <c r="F120" s="146" t="str">
        <f>IF(G2="はい","導入機器②　※税込価格を入力してください","導入機器②　※税抜価格を入力してください")</f>
        <v>導入機器②　※税抜価格を入力してください</v>
      </c>
      <c r="G120" s="147"/>
      <c r="H120" s="147"/>
      <c r="I120" s="148"/>
      <c r="J120" s="146" t="str">
        <f>IF(G2="はい","導入機器③　※税込価格を入力してください","導入機器③　※税抜価格を入力してください")</f>
        <v>導入機器③　※税抜価格を入力してください</v>
      </c>
      <c r="K120" s="147"/>
      <c r="L120" s="147"/>
      <c r="M120" s="148"/>
      <c r="N120" s="146" t="str">
        <f>IF(G2="はい","導入機器④　※税込価格を入力してください","導入機器④　※税抜価格を入力してください")</f>
        <v>導入機器④　※税抜価格を入力してください</v>
      </c>
      <c r="O120" s="147"/>
      <c r="P120" s="147"/>
      <c r="Q120" s="148"/>
      <c r="R120" s="146" t="str">
        <f>IF(G2="はい","導入機器⑤　※税込価格を入力してください","導入機器⑤　※税抜価格を入力してください")</f>
        <v>導入機器⑤　※税抜価格を入力してください</v>
      </c>
      <c r="S120" s="147"/>
      <c r="T120" s="147"/>
      <c r="U120" s="148"/>
      <c r="V120" s="146" t="str">
        <f>IF(G2="はい","導入機器⑥　※税込価格を入力してください","導入機器⑥　※税抜価格を入力してください")</f>
        <v>導入機器⑥　※税抜価格を入力してください</v>
      </c>
      <c r="W120" s="147"/>
      <c r="X120" s="147"/>
      <c r="Y120" s="148"/>
    </row>
    <row r="121" spans="1:26" ht="66" customHeight="1" x14ac:dyDescent="0.15">
      <c r="A121" s="17"/>
      <c r="B121" s="54"/>
      <c r="C121" s="55">
        <f>D114</f>
        <v>0</v>
      </c>
      <c r="D121" s="56">
        <f>E114</f>
        <v>0</v>
      </c>
      <c r="E121" s="57"/>
      <c r="F121" s="54"/>
      <c r="G121" s="55">
        <f>H114</f>
        <v>0</v>
      </c>
      <c r="H121" s="56">
        <f>I114</f>
        <v>0</v>
      </c>
      <c r="I121" s="57"/>
      <c r="J121" s="54"/>
      <c r="K121" s="55">
        <f>D115</f>
        <v>0</v>
      </c>
      <c r="L121" s="56">
        <f>E115</f>
        <v>0</v>
      </c>
      <c r="M121" s="57"/>
      <c r="N121" s="54"/>
      <c r="O121" s="55">
        <f>H115</f>
        <v>0</v>
      </c>
      <c r="P121" s="56">
        <f>I115</f>
        <v>0</v>
      </c>
      <c r="Q121" s="57"/>
      <c r="R121" s="54"/>
      <c r="S121" s="55">
        <f>D116</f>
        <v>0</v>
      </c>
      <c r="T121" s="56">
        <f>E116</f>
        <v>0</v>
      </c>
      <c r="U121" s="57"/>
      <c r="V121" s="54"/>
      <c r="W121" s="55">
        <f>H116</f>
        <v>0</v>
      </c>
      <c r="X121" s="56">
        <f>I116</f>
        <v>0</v>
      </c>
      <c r="Y121" s="57"/>
    </row>
    <row r="122" spans="1:26" ht="75" customHeight="1" thickBot="1" x14ac:dyDescent="0.2">
      <c r="A122" s="17"/>
      <c r="B122" s="149" t="s">
        <v>279</v>
      </c>
      <c r="C122" s="150"/>
      <c r="D122" s="150"/>
      <c r="E122" s="151"/>
      <c r="F122" s="149" t="str">
        <f>B122</f>
        <v>①導入する介護ソフトの導入価格、介護ロボットの本体価格、情報端末価格（パソコン、タブレット端末、スマートフォン等）、その他付帯経費、値引額を入力してください。</v>
      </c>
      <c r="G122" s="150"/>
      <c r="H122" s="150"/>
      <c r="I122" s="151"/>
      <c r="J122" s="149" t="str">
        <f>B122</f>
        <v>①導入する介護ソフトの導入価格、介護ロボットの本体価格、情報端末価格（パソコン、タブレット端末、スマートフォン等）、その他付帯経費、値引額を入力してください。</v>
      </c>
      <c r="K122" s="150"/>
      <c r="L122" s="150"/>
      <c r="M122" s="151"/>
      <c r="N122" s="149" t="str">
        <f>B122</f>
        <v>①導入する介護ソフトの導入価格、介護ロボットの本体価格、情報端末価格（パソコン、タブレット端末、スマートフォン等）、その他付帯経費、値引額を入力してください。</v>
      </c>
      <c r="O122" s="150"/>
      <c r="P122" s="150"/>
      <c r="Q122" s="151"/>
      <c r="R122" s="149" t="str">
        <f>B122</f>
        <v>①導入する介護ソフトの導入価格、介護ロボットの本体価格、情報端末価格（パソコン、タブレット端末、スマートフォン等）、その他付帯経費、値引額を入力してください。</v>
      </c>
      <c r="S122" s="150"/>
      <c r="T122" s="150"/>
      <c r="U122" s="151"/>
      <c r="V122" s="149" t="str">
        <f>B122</f>
        <v>①導入する介護ソフトの導入価格、介護ロボットの本体価格、情報端末価格（パソコン、タブレット端末、スマートフォン等）、その他付帯経費、値引額を入力してください。</v>
      </c>
      <c r="W122" s="150"/>
      <c r="X122" s="150"/>
      <c r="Y122" s="151"/>
    </row>
    <row r="123" spans="1:26" ht="37.5" x14ac:dyDescent="0.15">
      <c r="A123" s="17"/>
      <c r="B123" s="54"/>
      <c r="C123" s="58" t="s">
        <v>172</v>
      </c>
      <c r="D123" s="110"/>
      <c r="E123" s="59" t="s">
        <v>163</v>
      </c>
      <c r="F123" s="54"/>
      <c r="G123" s="58" t="str">
        <f>C123</f>
        <v>本体価格
（1台当たり）</v>
      </c>
      <c r="H123" s="110"/>
      <c r="I123" s="59" t="s">
        <v>163</v>
      </c>
      <c r="J123" s="54"/>
      <c r="K123" s="58" t="str">
        <f>C123</f>
        <v>本体価格
（1台当たり）</v>
      </c>
      <c r="L123" s="91"/>
      <c r="M123" s="59" t="s">
        <v>163</v>
      </c>
      <c r="N123" s="54"/>
      <c r="O123" s="58" t="str">
        <f>C123</f>
        <v>本体価格
（1台当たり）</v>
      </c>
      <c r="P123" s="91"/>
      <c r="Q123" s="59" t="s">
        <v>163</v>
      </c>
      <c r="R123" s="54"/>
      <c r="S123" s="58" t="str">
        <f>C123</f>
        <v>本体価格
（1台当たり）</v>
      </c>
      <c r="T123" s="91"/>
      <c r="U123" s="59" t="s">
        <v>163</v>
      </c>
      <c r="V123" s="54"/>
      <c r="W123" s="58" t="str">
        <f>C123</f>
        <v>本体価格
（1台当たり）</v>
      </c>
      <c r="X123" s="91"/>
      <c r="Y123" s="59" t="s">
        <v>163</v>
      </c>
    </row>
    <row r="124" spans="1:26" ht="72" customHeight="1" x14ac:dyDescent="0.15">
      <c r="A124" s="17"/>
      <c r="B124" s="54"/>
      <c r="C124" s="137" t="s">
        <v>277</v>
      </c>
      <c r="D124" s="107"/>
      <c r="E124" s="59" t="s">
        <v>164</v>
      </c>
      <c r="F124" s="54"/>
      <c r="G124" s="137" t="str">
        <f>C124</f>
        <v>導入機器の台数
（介護ソフトの場合は１と入力）</v>
      </c>
      <c r="H124" s="107"/>
      <c r="I124" s="59" t="s">
        <v>164</v>
      </c>
      <c r="J124" s="54"/>
      <c r="K124" s="137" t="str">
        <f>C124</f>
        <v>導入機器の台数
（介護ソフトの場合は１と入力）</v>
      </c>
      <c r="L124" s="92"/>
      <c r="M124" s="59" t="s">
        <v>164</v>
      </c>
      <c r="N124" s="54"/>
      <c r="O124" s="137" t="str">
        <f>C124</f>
        <v>導入機器の台数
（介護ソフトの場合は１と入力）</v>
      </c>
      <c r="P124" s="92"/>
      <c r="Q124" s="59" t="s">
        <v>164</v>
      </c>
      <c r="R124" s="54"/>
      <c r="S124" s="137" t="str">
        <f>C124</f>
        <v>導入機器の台数
（介護ソフトの場合は１と入力）</v>
      </c>
      <c r="T124" s="92"/>
      <c r="U124" s="59" t="s">
        <v>164</v>
      </c>
      <c r="V124" s="54"/>
      <c r="W124" s="137" t="str">
        <f>C124</f>
        <v>導入機器の台数
（介護ソフトの場合は１と入力）</v>
      </c>
      <c r="X124" s="92"/>
      <c r="Y124" s="59" t="s">
        <v>164</v>
      </c>
    </row>
    <row r="125" spans="1:26" ht="30" customHeight="1" x14ac:dyDescent="0.15">
      <c r="A125" s="17"/>
      <c r="B125" s="54"/>
      <c r="C125" s="80" t="s">
        <v>197</v>
      </c>
      <c r="D125" s="106"/>
      <c r="E125" s="59" t="s">
        <v>163</v>
      </c>
      <c r="F125" s="54"/>
      <c r="G125" s="80" t="s">
        <v>197</v>
      </c>
      <c r="H125" s="106"/>
      <c r="I125" s="59" t="s">
        <v>163</v>
      </c>
      <c r="J125" s="54"/>
      <c r="K125" s="80" t="s">
        <v>197</v>
      </c>
      <c r="L125" s="93"/>
      <c r="M125" s="59" t="s">
        <v>163</v>
      </c>
      <c r="N125" s="54"/>
      <c r="O125" s="80" t="s">
        <v>197</v>
      </c>
      <c r="P125" s="93"/>
      <c r="Q125" s="59" t="s">
        <v>163</v>
      </c>
      <c r="R125" s="54"/>
      <c r="S125" s="80" t="s">
        <v>197</v>
      </c>
      <c r="T125" s="93"/>
      <c r="U125" s="59" t="s">
        <v>163</v>
      </c>
      <c r="V125" s="54"/>
      <c r="W125" s="80" t="s">
        <v>197</v>
      </c>
      <c r="X125" s="93"/>
      <c r="Y125" s="59" t="s">
        <v>163</v>
      </c>
      <c r="Z125" s="14"/>
    </row>
    <row r="126" spans="1:26" ht="45" customHeight="1" x14ac:dyDescent="0.15">
      <c r="A126" s="17"/>
      <c r="B126" s="54"/>
      <c r="C126" s="138" t="s">
        <v>288</v>
      </c>
      <c r="D126" s="106"/>
      <c r="E126" s="59" t="s">
        <v>163</v>
      </c>
      <c r="F126" s="54"/>
      <c r="G126" s="138" t="str">
        <f>C126</f>
        <v>付帯経費
（Wi-Fi環境整備を除く）</v>
      </c>
      <c r="H126" s="106"/>
      <c r="I126" s="59" t="s">
        <v>163</v>
      </c>
      <c r="J126" s="54"/>
      <c r="K126" s="138" t="str">
        <f>C126</f>
        <v>付帯経費
（Wi-Fi環境整備を除く）</v>
      </c>
      <c r="L126" s="93"/>
      <c r="M126" s="59" t="s">
        <v>163</v>
      </c>
      <c r="N126" s="54"/>
      <c r="O126" s="138" t="str">
        <f>C126</f>
        <v>付帯経費
（Wi-Fi環境整備を除く）</v>
      </c>
      <c r="P126" s="93"/>
      <c r="Q126" s="59" t="s">
        <v>163</v>
      </c>
      <c r="R126" s="54"/>
      <c r="S126" s="138" t="str">
        <f>C126</f>
        <v>付帯経費
（Wi-Fi環境整備を除く）</v>
      </c>
      <c r="T126" s="93"/>
      <c r="U126" s="59" t="s">
        <v>163</v>
      </c>
      <c r="V126" s="54"/>
      <c r="W126" s="138" t="str">
        <f>C126</f>
        <v>付帯経費
（Wi-Fi環境整備を除く）</v>
      </c>
      <c r="X126" s="93"/>
      <c r="Y126" s="59" t="s">
        <v>163</v>
      </c>
      <c r="Z126" s="14"/>
    </row>
    <row r="127" spans="1:26" ht="30" customHeight="1" x14ac:dyDescent="0.15">
      <c r="A127" s="17"/>
      <c r="B127" s="54"/>
      <c r="C127" s="60" t="s">
        <v>173</v>
      </c>
      <c r="D127" s="106"/>
      <c r="E127" s="59" t="s">
        <v>163</v>
      </c>
      <c r="F127" s="54"/>
      <c r="G127" s="60" t="s">
        <v>173</v>
      </c>
      <c r="H127" s="106"/>
      <c r="I127" s="59" t="s">
        <v>163</v>
      </c>
      <c r="J127" s="54"/>
      <c r="K127" s="60" t="s">
        <v>173</v>
      </c>
      <c r="L127" s="93"/>
      <c r="M127" s="59" t="s">
        <v>163</v>
      </c>
      <c r="N127" s="54"/>
      <c r="O127" s="60" t="s">
        <v>173</v>
      </c>
      <c r="P127" s="93"/>
      <c r="Q127" s="59" t="s">
        <v>163</v>
      </c>
      <c r="R127" s="54"/>
      <c r="S127" s="60" t="s">
        <v>173</v>
      </c>
      <c r="T127" s="93"/>
      <c r="U127" s="59" t="s">
        <v>163</v>
      </c>
      <c r="V127" s="54"/>
      <c r="W127" s="60" t="s">
        <v>173</v>
      </c>
      <c r="X127" s="93"/>
      <c r="Y127" s="59" t="s">
        <v>163</v>
      </c>
      <c r="Z127" s="14"/>
    </row>
    <row r="128" spans="1:26" ht="55.5" customHeight="1" thickBot="1" x14ac:dyDescent="0.2">
      <c r="A128" s="17"/>
      <c r="B128" s="54"/>
      <c r="C128" s="61" t="s">
        <v>177</v>
      </c>
      <c r="D128" s="62">
        <f>D123*D124+D125+D126-D127</f>
        <v>0</v>
      </c>
      <c r="E128" s="63" t="s">
        <v>218</v>
      </c>
      <c r="F128" s="54"/>
      <c r="G128" s="61" t="s">
        <v>177</v>
      </c>
      <c r="H128" s="62">
        <f>H123*H124+H125+H126-H127</f>
        <v>0</v>
      </c>
      <c r="I128" s="63" t="s">
        <v>218</v>
      </c>
      <c r="J128" s="54"/>
      <c r="K128" s="61" t="s">
        <v>177</v>
      </c>
      <c r="L128" s="62">
        <f>L123*L124+L125+L126-L127</f>
        <v>0</v>
      </c>
      <c r="M128" s="63" t="s">
        <v>218</v>
      </c>
      <c r="N128" s="54"/>
      <c r="O128" s="61" t="s">
        <v>177</v>
      </c>
      <c r="P128" s="62">
        <f>P123*P124+P125+P126-P127</f>
        <v>0</v>
      </c>
      <c r="Q128" s="63" t="s">
        <v>218</v>
      </c>
      <c r="R128" s="54"/>
      <c r="S128" s="61" t="s">
        <v>177</v>
      </c>
      <c r="T128" s="62">
        <f>T123*T124+T125+T126-T127</f>
        <v>0</v>
      </c>
      <c r="U128" s="63" t="s">
        <v>218</v>
      </c>
      <c r="V128" s="54"/>
      <c r="W128" s="61" t="s">
        <v>177</v>
      </c>
      <c r="X128" s="62">
        <f>X123*X124+X125+X126-X127</f>
        <v>0</v>
      </c>
      <c r="Y128" s="63" t="s">
        <v>218</v>
      </c>
      <c r="Z128" s="14"/>
    </row>
    <row r="129" spans="1:25" ht="33.75" hidden="1" customHeight="1" thickBot="1" x14ac:dyDescent="0.2">
      <c r="A129" s="17"/>
      <c r="B129" s="40" t="s">
        <v>244</v>
      </c>
      <c r="C129" s="39"/>
      <c r="D129" s="39"/>
      <c r="E129" s="63"/>
      <c r="F129" s="54" t="s">
        <v>184</v>
      </c>
      <c r="G129" s="39"/>
      <c r="H129" s="39"/>
      <c r="I129" s="63"/>
      <c r="J129" s="54" t="s">
        <v>185</v>
      </c>
      <c r="K129" s="39"/>
      <c r="L129" s="39"/>
      <c r="M129" s="63"/>
      <c r="N129" s="54" t="s">
        <v>186</v>
      </c>
      <c r="O129" s="39"/>
      <c r="P129" s="39"/>
      <c r="Q129" s="63"/>
      <c r="R129" s="54" t="s">
        <v>187</v>
      </c>
      <c r="S129" s="39"/>
      <c r="T129" s="39"/>
      <c r="U129" s="63"/>
      <c r="V129" s="54" t="s">
        <v>184</v>
      </c>
      <c r="W129" s="39"/>
      <c r="X129" s="39"/>
      <c r="Y129" s="63"/>
    </row>
    <row r="130" spans="1:25" ht="23.25" hidden="1" customHeight="1" x14ac:dyDescent="0.15">
      <c r="A130" s="17"/>
      <c r="B130" s="54"/>
      <c r="C130" s="152" t="s">
        <v>165</v>
      </c>
      <c r="D130" s="105"/>
      <c r="E130" s="59" t="s">
        <v>199</v>
      </c>
      <c r="F130" s="54"/>
      <c r="G130" s="152" t="s">
        <v>165</v>
      </c>
      <c r="H130" s="105"/>
      <c r="I130" s="59" t="s">
        <v>199</v>
      </c>
      <c r="J130" s="54"/>
      <c r="K130" s="152" t="s">
        <v>165</v>
      </c>
      <c r="L130" s="94"/>
      <c r="M130" s="59" t="s">
        <v>199</v>
      </c>
      <c r="N130" s="54"/>
      <c r="O130" s="152" t="s">
        <v>165</v>
      </c>
      <c r="P130" s="94"/>
      <c r="Q130" s="59" t="s">
        <v>199</v>
      </c>
      <c r="R130" s="54"/>
      <c r="S130" s="152" t="s">
        <v>165</v>
      </c>
      <c r="T130" s="94"/>
      <c r="U130" s="59" t="s">
        <v>199</v>
      </c>
      <c r="V130" s="54"/>
      <c r="W130" s="152" t="s">
        <v>165</v>
      </c>
      <c r="X130" s="94"/>
      <c r="Y130" s="59" t="s">
        <v>199</v>
      </c>
    </row>
    <row r="131" spans="1:25" ht="23.25" hidden="1" customHeight="1" x14ac:dyDescent="0.15">
      <c r="A131" s="17"/>
      <c r="B131" s="54"/>
      <c r="C131" s="153"/>
      <c r="D131" s="106"/>
      <c r="E131" s="59" t="s">
        <v>163</v>
      </c>
      <c r="F131" s="54"/>
      <c r="G131" s="153"/>
      <c r="H131" s="106"/>
      <c r="I131" s="59" t="s">
        <v>163</v>
      </c>
      <c r="J131" s="54"/>
      <c r="K131" s="153"/>
      <c r="L131" s="93"/>
      <c r="M131" s="59" t="s">
        <v>163</v>
      </c>
      <c r="N131" s="54"/>
      <c r="O131" s="153"/>
      <c r="P131" s="93"/>
      <c r="Q131" s="59" t="s">
        <v>163</v>
      </c>
      <c r="R131" s="54"/>
      <c r="S131" s="153"/>
      <c r="T131" s="93"/>
      <c r="U131" s="59" t="s">
        <v>163</v>
      </c>
      <c r="V131" s="54"/>
      <c r="W131" s="153"/>
      <c r="X131" s="93"/>
      <c r="Y131" s="59" t="s">
        <v>163</v>
      </c>
    </row>
    <row r="132" spans="1:25" ht="23.25" hidden="1" customHeight="1" x14ac:dyDescent="0.15">
      <c r="A132" s="17"/>
      <c r="B132" s="54"/>
      <c r="C132" s="153"/>
      <c r="D132" s="107"/>
      <c r="E132" s="59" t="s">
        <v>164</v>
      </c>
      <c r="F132" s="54"/>
      <c r="G132" s="153"/>
      <c r="H132" s="107"/>
      <c r="I132" s="59" t="s">
        <v>164</v>
      </c>
      <c r="J132" s="54"/>
      <c r="K132" s="153"/>
      <c r="L132" s="92"/>
      <c r="M132" s="59" t="s">
        <v>164</v>
      </c>
      <c r="N132" s="54"/>
      <c r="O132" s="153"/>
      <c r="P132" s="92"/>
      <c r="Q132" s="59" t="s">
        <v>164</v>
      </c>
      <c r="R132" s="54"/>
      <c r="S132" s="153"/>
      <c r="T132" s="92"/>
      <c r="U132" s="59" t="s">
        <v>164</v>
      </c>
      <c r="V132" s="54"/>
      <c r="W132" s="153"/>
      <c r="X132" s="92"/>
      <c r="Y132" s="59" t="s">
        <v>164</v>
      </c>
    </row>
    <row r="133" spans="1:25" ht="23.25" hidden="1" customHeight="1" x14ac:dyDescent="0.15">
      <c r="A133" s="17"/>
      <c r="B133" s="54"/>
      <c r="C133" s="153" t="s">
        <v>166</v>
      </c>
      <c r="D133" s="108"/>
      <c r="E133" s="59" t="s">
        <v>199</v>
      </c>
      <c r="F133" s="54"/>
      <c r="G133" s="153" t="s">
        <v>166</v>
      </c>
      <c r="H133" s="108"/>
      <c r="I133" s="59" t="s">
        <v>199</v>
      </c>
      <c r="J133" s="54"/>
      <c r="K133" s="153" t="s">
        <v>166</v>
      </c>
      <c r="L133" s="95"/>
      <c r="M133" s="59" t="s">
        <v>199</v>
      </c>
      <c r="N133" s="54"/>
      <c r="O133" s="153" t="s">
        <v>166</v>
      </c>
      <c r="P133" s="95"/>
      <c r="Q133" s="59" t="s">
        <v>199</v>
      </c>
      <c r="R133" s="54"/>
      <c r="S133" s="153" t="s">
        <v>166</v>
      </c>
      <c r="T133" s="95"/>
      <c r="U133" s="59" t="s">
        <v>199</v>
      </c>
      <c r="V133" s="54"/>
      <c r="W133" s="153" t="s">
        <v>166</v>
      </c>
      <c r="X133" s="95"/>
      <c r="Y133" s="59" t="s">
        <v>199</v>
      </c>
    </row>
    <row r="134" spans="1:25" ht="23.25" hidden="1" customHeight="1" x14ac:dyDescent="0.15">
      <c r="A134" s="17"/>
      <c r="B134" s="54"/>
      <c r="C134" s="153"/>
      <c r="D134" s="93"/>
      <c r="E134" s="59" t="s">
        <v>163</v>
      </c>
      <c r="F134" s="54"/>
      <c r="G134" s="153"/>
      <c r="H134" s="106"/>
      <c r="I134" s="59" t="s">
        <v>163</v>
      </c>
      <c r="J134" s="54"/>
      <c r="K134" s="153"/>
      <c r="L134" s="93"/>
      <c r="M134" s="59" t="s">
        <v>163</v>
      </c>
      <c r="N134" s="54"/>
      <c r="O134" s="153"/>
      <c r="P134" s="93"/>
      <c r="Q134" s="59" t="s">
        <v>163</v>
      </c>
      <c r="R134" s="54"/>
      <c r="S134" s="153"/>
      <c r="T134" s="93"/>
      <c r="U134" s="59" t="s">
        <v>163</v>
      </c>
      <c r="V134" s="54"/>
      <c r="W134" s="153"/>
      <c r="X134" s="93"/>
      <c r="Y134" s="59" t="s">
        <v>163</v>
      </c>
    </row>
    <row r="135" spans="1:25" ht="23.25" hidden="1" customHeight="1" x14ac:dyDescent="0.15">
      <c r="A135" s="17"/>
      <c r="B135" s="54"/>
      <c r="C135" s="153"/>
      <c r="D135" s="92"/>
      <c r="E135" s="59" t="s">
        <v>164</v>
      </c>
      <c r="F135" s="54"/>
      <c r="G135" s="153"/>
      <c r="H135" s="107"/>
      <c r="I135" s="59" t="s">
        <v>164</v>
      </c>
      <c r="J135" s="54"/>
      <c r="K135" s="153"/>
      <c r="L135" s="92"/>
      <c r="M135" s="59" t="s">
        <v>164</v>
      </c>
      <c r="N135" s="54"/>
      <c r="O135" s="153"/>
      <c r="P135" s="92"/>
      <c r="Q135" s="59" t="s">
        <v>164</v>
      </c>
      <c r="R135" s="54"/>
      <c r="S135" s="153"/>
      <c r="T135" s="92"/>
      <c r="U135" s="59" t="s">
        <v>164</v>
      </c>
      <c r="V135" s="54"/>
      <c r="W135" s="153"/>
      <c r="X135" s="92"/>
      <c r="Y135" s="59" t="s">
        <v>164</v>
      </c>
    </row>
    <row r="136" spans="1:25" ht="23.25" hidden="1" customHeight="1" x14ac:dyDescent="0.15">
      <c r="A136" s="17"/>
      <c r="B136" s="54"/>
      <c r="C136" s="153" t="s">
        <v>174</v>
      </c>
      <c r="D136" s="95"/>
      <c r="E136" s="59" t="s">
        <v>199</v>
      </c>
      <c r="F136" s="54"/>
      <c r="G136" s="153" t="s">
        <v>174</v>
      </c>
      <c r="H136" s="108"/>
      <c r="I136" s="59" t="s">
        <v>199</v>
      </c>
      <c r="J136" s="54"/>
      <c r="K136" s="153" t="s">
        <v>174</v>
      </c>
      <c r="L136" s="95"/>
      <c r="M136" s="59" t="s">
        <v>199</v>
      </c>
      <c r="N136" s="54"/>
      <c r="O136" s="153" t="s">
        <v>174</v>
      </c>
      <c r="P136" s="95"/>
      <c r="Q136" s="59" t="s">
        <v>199</v>
      </c>
      <c r="R136" s="54"/>
      <c r="S136" s="153" t="s">
        <v>174</v>
      </c>
      <c r="T136" s="95"/>
      <c r="U136" s="59" t="s">
        <v>199</v>
      </c>
      <c r="V136" s="54"/>
      <c r="W136" s="153" t="s">
        <v>174</v>
      </c>
      <c r="X136" s="95"/>
      <c r="Y136" s="59" t="s">
        <v>199</v>
      </c>
    </row>
    <row r="137" spans="1:25" ht="23.25" hidden="1" customHeight="1" x14ac:dyDescent="0.15">
      <c r="A137" s="17"/>
      <c r="B137" s="54"/>
      <c r="C137" s="153"/>
      <c r="D137" s="93"/>
      <c r="E137" s="59" t="s">
        <v>163</v>
      </c>
      <c r="F137" s="54"/>
      <c r="G137" s="153"/>
      <c r="H137" s="93"/>
      <c r="I137" s="59" t="s">
        <v>163</v>
      </c>
      <c r="J137" s="54"/>
      <c r="K137" s="153"/>
      <c r="L137" s="93"/>
      <c r="M137" s="59" t="s">
        <v>163</v>
      </c>
      <c r="N137" s="54"/>
      <c r="O137" s="153"/>
      <c r="P137" s="93"/>
      <c r="Q137" s="59" t="s">
        <v>163</v>
      </c>
      <c r="R137" s="54"/>
      <c r="S137" s="153"/>
      <c r="T137" s="93"/>
      <c r="U137" s="59" t="s">
        <v>163</v>
      </c>
      <c r="V137" s="54"/>
      <c r="W137" s="153"/>
      <c r="X137" s="93"/>
      <c r="Y137" s="59" t="s">
        <v>163</v>
      </c>
    </row>
    <row r="138" spans="1:25" ht="23.25" hidden="1" customHeight="1" x14ac:dyDescent="0.15">
      <c r="A138" s="17"/>
      <c r="B138" s="54"/>
      <c r="C138" s="153"/>
      <c r="D138" s="92"/>
      <c r="E138" s="59" t="s">
        <v>164</v>
      </c>
      <c r="F138" s="54"/>
      <c r="G138" s="153"/>
      <c r="H138" s="92"/>
      <c r="I138" s="59" t="s">
        <v>164</v>
      </c>
      <c r="J138" s="54"/>
      <c r="K138" s="153"/>
      <c r="L138" s="92"/>
      <c r="M138" s="59" t="s">
        <v>164</v>
      </c>
      <c r="N138" s="54"/>
      <c r="O138" s="153"/>
      <c r="P138" s="92"/>
      <c r="Q138" s="59" t="s">
        <v>164</v>
      </c>
      <c r="R138" s="54"/>
      <c r="S138" s="153"/>
      <c r="T138" s="92"/>
      <c r="U138" s="59" t="s">
        <v>164</v>
      </c>
      <c r="V138" s="54"/>
      <c r="W138" s="153"/>
      <c r="X138" s="92"/>
      <c r="Y138" s="59" t="s">
        <v>164</v>
      </c>
    </row>
    <row r="139" spans="1:25" ht="23.25" hidden="1" customHeight="1" x14ac:dyDescent="0.15">
      <c r="A139" s="17"/>
      <c r="B139" s="54"/>
      <c r="C139" s="153" t="s">
        <v>175</v>
      </c>
      <c r="D139" s="95"/>
      <c r="E139" s="59" t="s">
        <v>199</v>
      </c>
      <c r="F139" s="54"/>
      <c r="G139" s="153" t="s">
        <v>175</v>
      </c>
      <c r="H139" s="95"/>
      <c r="I139" s="59" t="s">
        <v>199</v>
      </c>
      <c r="J139" s="54"/>
      <c r="K139" s="153" t="s">
        <v>175</v>
      </c>
      <c r="L139" s="95"/>
      <c r="M139" s="59" t="s">
        <v>199</v>
      </c>
      <c r="N139" s="54"/>
      <c r="O139" s="153" t="s">
        <v>175</v>
      </c>
      <c r="P139" s="95"/>
      <c r="Q139" s="59" t="s">
        <v>199</v>
      </c>
      <c r="R139" s="54"/>
      <c r="S139" s="153" t="s">
        <v>175</v>
      </c>
      <c r="T139" s="95"/>
      <c r="U139" s="59" t="s">
        <v>199</v>
      </c>
      <c r="V139" s="54"/>
      <c r="W139" s="153" t="s">
        <v>175</v>
      </c>
      <c r="X139" s="95"/>
      <c r="Y139" s="59" t="s">
        <v>199</v>
      </c>
    </row>
    <row r="140" spans="1:25" ht="23.25" hidden="1" customHeight="1" x14ac:dyDescent="0.15">
      <c r="A140" s="17"/>
      <c r="B140" s="54"/>
      <c r="C140" s="153"/>
      <c r="D140" s="93"/>
      <c r="E140" s="59" t="s">
        <v>163</v>
      </c>
      <c r="F140" s="54"/>
      <c r="G140" s="153"/>
      <c r="H140" s="93"/>
      <c r="I140" s="59" t="s">
        <v>163</v>
      </c>
      <c r="J140" s="54"/>
      <c r="K140" s="153"/>
      <c r="L140" s="93"/>
      <c r="M140" s="59" t="s">
        <v>163</v>
      </c>
      <c r="N140" s="54"/>
      <c r="O140" s="153"/>
      <c r="P140" s="93"/>
      <c r="Q140" s="59" t="s">
        <v>163</v>
      </c>
      <c r="R140" s="54"/>
      <c r="S140" s="153"/>
      <c r="T140" s="93"/>
      <c r="U140" s="59" t="s">
        <v>163</v>
      </c>
      <c r="V140" s="54"/>
      <c r="W140" s="153"/>
      <c r="X140" s="93"/>
      <c r="Y140" s="59" t="s">
        <v>163</v>
      </c>
    </row>
    <row r="141" spans="1:25" ht="23.25" hidden="1" customHeight="1" x14ac:dyDescent="0.15">
      <c r="A141" s="17"/>
      <c r="B141" s="54"/>
      <c r="C141" s="153"/>
      <c r="D141" s="92"/>
      <c r="E141" s="59" t="s">
        <v>164</v>
      </c>
      <c r="F141" s="54"/>
      <c r="G141" s="153"/>
      <c r="H141" s="92"/>
      <c r="I141" s="59" t="s">
        <v>164</v>
      </c>
      <c r="J141" s="54"/>
      <c r="K141" s="153"/>
      <c r="L141" s="92"/>
      <c r="M141" s="59" t="s">
        <v>164</v>
      </c>
      <c r="N141" s="54"/>
      <c r="O141" s="153"/>
      <c r="P141" s="92"/>
      <c r="Q141" s="59" t="s">
        <v>164</v>
      </c>
      <c r="R141" s="54"/>
      <c r="S141" s="153"/>
      <c r="T141" s="92"/>
      <c r="U141" s="59" t="s">
        <v>164</v>
      </c>
      <c r="V141" s="54"/>
      <c r="W141" s="153"/>
      <c r="X141" s="92"/>
      <c r="Y141" s="59" t="s">
        <v>164</v>
      </c>
    </row>
    <row r="142" spans="1:25" ht="33" hidden="1" customHeight="1" thickBot="1" x14ac:dyDescent="0.2">
      <c r="A142" s="17"/>
      <c r="B142" s="54"/>
      <c r="C142" s="61" t="s">
        <v>176</v>
      </c>
      <c r="D142" s="64">
        <f>D131*D132+D134*D135+D137*D138+D140*D141</f>
        <v>0</v>
      </c>
      <c r="E142" s="65" t="str">
        <f>IF(D125=D142,"○","×")</f>
        <v>○</v>
      </c>
      <c r="F142" s="54"/>
      <c r="G142" s="61" t="s">
        <v>176</v>
      </c>
      <c r="H142" s="64">
        <f>H131*H132+H134*H135+H137*H138+H140*H141</f>
        <v>0</v>
      </c>
      <c r="I142" s="65" t="str">
        <f>IF(H125=H142,"○","×")</f>
        <v>○</v>
      </c>
      <c r="J142" s="54"/>
      <c r="K142" s="61" t="s">
        <v>176</v>
      </c>
      <c r="L142" s="64">
        <f>L131*L132+L134*L135+L137*L138+L140*L141</f>
        <v>0</v>
      </c>
      <c r="M142" s="65" t="str">
        <f>IF(L125=L142,"○","×")</f>
        <v>○</v>
      </c>
      <c r="N142" s="54"/>
      <c r="O142" s="61" t="s">
        <v>176</v>
      </c>
      <c r="P142" s="64">
        <f>P131*P132+P134*P135+P137*P138+P140*P141</f>
        <v>0</v>
      </c>
      <c r="Q142" s="65" t="str">
        <f>IF(P125=P142,"○","×")</f>
        <v>○</v>
      </c>
      <c r="R142" s="54"/>
      <c r="S142" s="61" t="s">
        <v>176</v>
      </c>
      <c r="T142" s="64">
        <f>T131*T132+T134*T135+T137*T138+T140*T141</f>
        <v>0</v>
      </c>
      <c r="U142" s="65" t="str">
        <f>IF(T125=T142,"○","×")</f>
        <v>○</v>
      </c>
      <c r="V142" s="54"/>
      <c r="W142" s="61" t="s">
        <v>176</v>
      </c>
      <c r="X142" s="64">
        <f>X131*X132+X134*X135+X137*X138+X140*X141</f>
        <v>0</v>
      </c>
      <c r="Y142" s="65" t="str">
        <f>IF(X125=X142,"○","×")</f>
        <v>○</v>
      </c>
    </row>
    <row r="143" spans="1:25" ht="14.25" customHeight="1" thickBot="1" x14ac:dyDescent="0.2">
      <c r="A143" s="17"/>
      <c r="B143" s="68"/>
      <c r="C143" s="69"/>
      <c r="D143" s="69"/>
      <c r="E143" s="70"/>
      <c r="F143" s="68"/>
      <c r="G143" s="69"/>
      <c r="H143" s="69"/>
      <c r="I143" s="70"/>
      <c r="J143" s="68"/>
      <c r="K143" s="69"/>
      <c r="L143" s="69"/>
      <c r="M143" s="70"/>
      <c r="N143" s="68"/>
      <c r="O143" s="69"/>
      <c r="P143" s="69"/>
      <c r="Q143" s="70"/>
      <c r="R143" s="68"/>
      <c r="S143" s="69"/>
      <c r="T143" s="69"/>
      <c r="U143" s="70"/>
      <c r="V143" s="68"/>
      <c r="W143" s="69"/>
      <c r="X143" s="69"/>
      <c r="Y143" s="70"/>
    </row>
    <row r="144" spans="1:25" ht="18.75" x14ac:dyDescent="0.15">
      <c r="A144" s="17"/>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row>
    <row r="145" spans="1:25" x14ac:dyDescent="0.1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row>
    <row r="146" spans="1:25" x14ac:dyDescent="0.1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row>
  </sheetData>
  <sheetProtection algorithmName="SHA-512" hashValue="0XdLC2EpNLXF+GF5K+DSOgzQqh5yti6kcji/1J6RLucW/2JGsfbn0dZA5LqcHt1KtIGU1eeDA5Yf/4mx6CX2XA==" saltValue="y/fnbH7aq5Zfabt4RicFsg==" spinCount="100000" sheet="1" objects="1" scenarios="1" formatCells="0" formatColumns="0" formatRows="0"/>
  <mergeCells count="141">
    <mergeCell ref="B51:E51"/>
    <mergeCell ref="N47:O47"/>
    <mergeCell ref="N51:Q51"/>
    <mergeCell ref="F16:I16"/>
    <mergeCell ref="B2:F2"/>
    <mergeCell ref="S68:S70"/>
    <mergeCell ref="W59:W61"/>
    <mergeCell ref="G62:G64"/>
    <mergeCell ref="K62:K64"/>
    <mergeCell ref="O62:O64"/>
    <mergeCell ref="G2:H2"/>
    <mergeCell ref="G3:H3"/>
    <mergeCell ref="G4:H4"/>
    <mergeCell ref="K9:O9"/>
    <mergeCell ref="N10:O10"/>
    <mergeCell ref="N11:O11"/>
    <mergeCell ref="N12:O12"/>
    <mergeCell ref="G5:H5"/>
    <mergeCell ref="F14:I14"/>
    <mergeCell ref="K44:O44"/>
    <mergeCell ref="N45:O45"/>
    <mergeCell ref="N46:O46"/>
    <mergeCell ref="W68:W70"/>
    <mergeCell ref="K59:K61"/>
    <mergeCell ref="R14:U14"/>
    <mergeCell ref="V14:Y14"/>
    <mergeCell ref="R16:U16"/>
    <mergeCell ref="V16:Y16"/>
    <mergeCell ref="K30:K32"/>
    <mergeCell ref="K33:K35"/>
    <mergeCell ref="N14:Q14"/>
    <mergeCell ref="N16:Q16"/>
    <mergeCell ref="O27:O29"/>
    <mergeCell ref="J14:M14"/>
    <mergeCell ref="J16:M16"/>
    <mergeCell ref="K24:K26"/>
    <mergeCell ref="K27:K29"/>
    <mergeCell ref="O24:O26"/>
    <mergeCell ref="O33:O35"/>
    <mergeCell ref="O30:O32"/>
    <mergeCell ref="S33:S35"/>
    <mergeCell ref="W33:W35"/>
    <mergeCell ref="R122:U122"/>
    <mergeCell ref="V122:Y122"/>
    <mergeCell ref="B120:E120"/>
    <mergeCell ref="F120:I120"/>
    <mergeCell ref="W130:W132"/>
    <mergeCell ref="C65:C67"/>
    <mergeCell ref="C62:C64"/>
    <mergeCell ref="W62:W64"/>
    <mergeCell ref="C59:C61"/>
    <mergeCell ref="G59:G61"/>
    <mergeCell ref="K65:K67"/>
    <mergeCell ref="O65:O67"/>
    <mergeCell ref="G130:G132"/>
    <mergeCell ref="K130:K132"/>
    <mergeCell ref="O130:O132"/>
    <mergeCell ref="S130:S132"/>
    <mergeCell ref="J120:M120"/>
    <mergeCell ref="N120:Q120"/>
    <mergeCell ref="R120:U120"/>
    <mergeCell ref="V120:Y120"/>
    <mergeCell ref="C81:D81"/>
    <mergeCell ref="G88:H88"/>
    <mergeCell ref="B77:E77"/>
    <mergeCell ref="B76:E76"/>
    <mergeCell ref="S65:S67"/>
    <mergeCell ref="W65:W67"/>
    <mergeCell ref="S62:S64"/>
    <mergeCell ref="F51:I51"/>
    <mergeCell ref="J51:M51"/>
    <mergeCell ref="K113:O113"/>
    <mergeCell ref="N115:O115"/>
    <mergeCell ref="V49:Y49"/>
    <mergeCell ref="G65:G67"/>
    <mergeCell ref="R51:U51"/>
    <mergeCell ref="V51:Y51"/>
    <mergeCell ref="G76:H76"/>
    <mergeCell ref="S59:S61"/>
    <mergeCell ref="O59:O61"/>
    <mergeCell ref="N49:Q49"/>
    <mergeCell ref="W136:W138"/>
    <mergeCell ref="C139:C141"/>
    <mergeCell ref="G139:G141"/>
    <mergeCell ref="K139:K141"/>
    <mergeCell ref="O139:O141"/>
    <mergeCell ref="S139:S141"/>
    <mergeCell ref="W139:W141"/>
    <mergeCell ref="C136:C138"/>
    <mergeCell ref="G136:G138"/>
    <mergeCell ref="K136:K138"/>
    <mergeCell ref="O136:O138"/>
    <mergeCell ref="S136:S138"/>
    <mergeCell ref="S133:S135"/>
    <mergeCell ref="W133:W135"/>
    <mergeCell ref="C130:C132"/>
    <mergeCell ref="C68:C70"/>
    <mergeCell ref="G68:G70"/>
    <mergeCell ref="K68:K70"/>
    <mergeCell ref="B122:E122"/>
    <mergeCell ref="F122:I122"/>
    <mergeCell ref="J122:M122"/>
    <mergeCell ref="B88:E88"/>
    <mergeCell ref="O68:O70"/>
    <mergeCell ref="N122:Q122"/>
    <mergeCell ref="B89:E89"/>
    <mergeCell ref="C96:C98"/>
    <mergeCell ref="C99:C101"/>
    <mergeCell ref="C102:C104"/>
    <mergeCell ref="C105:C107"/>
    <mergeCell ref="C133:C135"/>
    <mergeCell ref="G133:G135"/>
    <mergeCell ref="K133:K135"/>
    <mergeCell ref="O133:O135"/>
    <mergeCell ref="N116:O116"/>
    <mergeCell ref="K114:L114"/>
    <mergeCell ref="M114:O114"/>
    <mergeCell ref="B3:F3"/>
    <mergeCell ref="C4:F4"/>
    <mergeCell ref="C5:F5"/>
    <mergeCell ref="B14:E14"/>
    <mergeCell ref="B16:E16"/>
    <mergeCell ref="C24:C26"/>
    <mergeCell ref="C27:C29"/>
    <mergeCell ref="G27:G29"/>
    <mergeCell ref="J49:M49"/>
    <mergeCell ref="G24:G26"/>
    <mergeCell ref="C33:C35"/>
    <mergeCell ref="G33:G35"/>
    <mergeCell ref="C30:C32"/>
    <mergeCell ref="G30:G32"/>
    <mergeCell ref="B49:E49"/>
    <mergeCell ref="F49:I49"/>
    <mergeCell ref="K2:W5"/>
    <mergeCell ref="S24:S26"/>
    <mergeCell ref="W24:W26"/>
    <mergeCell ref="S27:S29"/>
    <mergeCell ref="W27:W29"/>
    <mergeCell ref="S30:S32"/>
    <mergeCell ref="W30:W32"/>
    <mergeCell ref="R49:U49"/>
  </mergeCells>
  <phoneticPr fontId="10"/>
  <conditionalFormatting sqref="A22">
    <cfRule type="expression" dxfId="2" priority="3">
      <formula>$C$10&lt;&gt;""</formula>
    </cfRule>
  </conditionalFormatting>
  <conditionalFormatting sqref="C4:F5">
    <cfRule type="expression" dxfId="1" priority="8">
      <formula>$G$3="はい"</formula>
    </cfRule>
  </conditionalFormatting>
  <conditionalFormatting sqref="G4:H5">
    <cfRule type="expression" dxfId="0" priority="7">
      <formula>$G$3="はい"</formula>
    </cfRule>
  </conditionalFormatting>
  <dataValidations count="4">
    <dataValidation type="list" allowBlank="1" showInputMessage="1" showErrorMessage="1" sqref="G2:G3" xr:uid="{00000000-0002-0000-0000-000000000000}">
      <formula1>"はい,いいえ"</formula1>
    </dataValidation>
    <dataValidation type="list" allowBlank="1" showInputMessage="1" showErrorMessage="1" sqref="H38 T38 X38 L38 P38 D38" xr:uid="{00000000-0002-0000-0000-000002000000}">
      <formula1>"使用する,使用しない"</formula1>
    </dataValidation>
    <dataValidation type="list" allowBlank="1" showInputMessage="1" showErrorMessage="1" sqref="C10:C12 G10:G12 G45:G47 G114:G116 C45:C47 C114:C116" xr:uid="{00000000-0002-0000-0000-000004000000}">
      <formula1>"新規,追加"</formula1>
    </dataValidation>
    <dataValidation type="list" allowBlank="1" showInputMessage="1" showErrorMessage="1" sqref="D24 D27 D30 D33 H24 H27 H30 H33 L24 L27 L30 L33 P24 P27 P30 P33 T24 T27 T30 T33 X24 X27 X30 X33 D59 D62 D65 D68 H59 H62 H65 H68 L59 L62 L65 L68 P59 P62 P65 P68 T59 T62 T65 T68 X59 X62 X65 X68 D96 D99 D102 D105 D130 D133 D136 D139 H130 H133 H136 H139 L130 L133 L136 L139 P130 P133 P136 P139 T130 T133 T136 T139 X130 X133 X136 X139" xr:uid="{00000000-0002-0000-0000-000006000000}">
      <formula1>"パソコン,タブレット端末,スマートフォン"</formula1>
    </dataValidation>
  </dataValidations>
  <pageMargins left="0.7" right="0.7" top="0.75" bottom="0.75" header="0.3" footer="0.3"/>
  <pageSetup paperSize="8" scale="27"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A1F27FF-F83A-44AC-94A3-EB065A2432DF}">
          <x14:formula1>
            <xm:f>入力規則用シート!$B$3:$B$5</xm:f>
          </x14:formula1>
          <xm:sqref>G4:H4</xm:sqref>
        </x14:dataValidation>
        <x14:dataValidation type="list" allowBlank="1" showInputMessage="1" showErrorMessage="1" xr:uid="{A4356DEE-1C17-4591-B70D-5B42DF8B921F}">
          <x14:formula1>
            <xm:f>入力規則用シート!$C$3:$C$12</xm:f>
          </x14:formula1>
          <xm:sqref>D10:D12 H10:H12</xm:sqref>
        </x14:dataValidation>
        <x14:dataValidation type="list" allowBlank="1" showInputMessage="1" showErrorMessage="1" xr:uid="{22A3B455-8751-4C57-945C-8A0A048FC33F}">
          <x14:formula1>
            <xm:f>入力規則用シート!$F$3:$F$13</xm:f>
          </x14:formula1>
          <xm:sqref>D114:D116 H114:H116</xm:sqref>
        </x14:dataValidation>
        <x14:dataValidation type="list" allowBlank="1" showInputMessage="1" showErrorMessage="1" xr:uid="{7C8487BC-A6C4-4A6D-8B54-B77638FB0B35}">
          <x14:formula1>
            <xm:f>入力規則用シート!$D$3:$D$6</xm:f>
          </x14:formula1>
          <xm:sqref>D45:D47 H45:H47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5AE46-250C-445F-9BA7-A483EEE1A0ED}">
  <dimension ref="B2:F13"/>
  <sheetViews>
    <sheetView workbookViewId="0"/>
  </sheetViews>
  <sheetFormatPr defaultRowHeight="13.5" x14ac:dyDescent="0.15"/>
  <cols>
    <col min="2" max="2" width="42.875" bestFit="1" customWidth="1"/>
    <col min="3" max="3" width="39.75" bestFit="1" customWidth="1"/>
    <col min="4" max="4" width="45.875" bestFit="1" customWidth="1"/>
    <col min="6" max="6" width="39.75" bestFit="1" customWidth="1"/>
  </cols>
  <sheetData>
    <row r="2" spans="2:6" x14ac:dyDescent="0.15">
      <c r="B2" t="s">
        <v>233</v>
      </c>
      <c r="C2" t="s">
        <v>230</v>
      </c>
      <c r="D2" t="s">
        <v>231</v>
      </c>
      <c r="E2" t="s">
        <v>232</v>
      </c>
      <c r="F2" t="s">
        <v>236</v>
      </c>
    </row>
    <row r="3" spans="2:6" x14ac:dyDescent="0.15">
      <c r="B3" t="s">
        <v>281</v>
      </c>
      <c r="C3" s="117" t="s">
        <v>237</v>
      </c>
      <c r="D3" t="s">
        <v>234</v>
      </c>
      <c r="F3" s="117" t="s">
        <v>237</v>
      </c>
    </row>
    <row r="4" spans="2:6" x14ac:dyDescent="0.15">
      <c r="B4" t="s">
        <v>274</v>
      </c>
      <c r="C4" t="s">
        <v>238</v>
      </c>
      <c r="D4" t="s">
        <v>235</v>
      </c>
      <c r="F4" t="s">
        <v>238</v>
      </c>
    </row>
    <row r="5" spans="2:6" x14ac:dyDescent="0.15">
      <c r="B5" t="s">
        <v>275</v>
      </c>
      <c r="C5" t="s">
        <v>239</v>
      </c>
      <c r="D5" t="s">
        <v>269</v>
      </c>
      <c r="F5" t="s">
        <v>239</v>
      </c>
    </row>
    <row r="6" spans="2:6" x14ac:dyDescent="0.15">
      <c r="C6" t="s">
        <v>240</v>
      </c>
      <c r="D6" t="s">
        <v>270</v>
      </c>
      <c r="F6" t="s">
        <v>240</v>
      </c>
    </row>
    <row r="7" spans="2:6" x14ac:dyDescent="0.15">
      <c r="C7" t="s">
        <v>241</v>
      </c>
      <c r="F7" t="s">
        <v>241</v>
      </c>
    </row>
    <row r="8" spans="2:6" x14ac:dyDescent="0.15">
      <c r="C8" t="s">
        <v>261</v>
      </c>
      <c r="F8" t="s">
        <v>261</v>
      </c>
    </row>
    <row r="9" spans="2:6" x14ac:dyDescent="0.15">
      <c r="C9" t="s">
        <v>258</v>
      </c>
      <c r="F9" t="s">
        <v>258</v>
      </c>
    </row>
    <row r="10" spans="2:6" x14ac:dyDescent="0.15">
      <c r="C10" t="s">
        <v>259</v>
      </c>
      <c r="F10" t="s">
        <v>259</v>
      </c>
    </row>
    <row r="11" spans="2:6" x14ac:dyDescent="0.15">
      <c r="C11" t="s">
        <v>260</v>
      </c>
      <c r="F11" t="s">
        <v>260</v>
      </c>
    </row>
    <row r="12" spans="2:6" x14ac:dyDescent="0.15">
      <c r="C12" t="s">
        <v>267</v>
      </c>
      <c r="F12" t="s">
        <v>268</v>
      </c>
    </row>
    <row r="13" spans="2:6" x14ac:dyDescent="0.15">
      <c r="F13" t="s">
        <v>263</v>
      </c>
    </row>
  </sheetData>
  <phoneticPr fontId="1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dimension ref="A1:N48"/>
  <sheetViews>
    <sheetView workbookViewId="0">
      <selection activeCell="C30" sqref="C30"/>
    </sheetView>
  </sheetViews>
  <sheetFormatPr defaultRowHeight="13.5" x14ac:dyDescent="0.15"/>
  <cols>
    <col min="1" max="1" width="13.125" style="5" customWidth="1"/>
    <col min="2" max="2" width="9" style="4"/>
    <col min="3" max="3" width="53.625" style="4" customWidth="1"/>
    <col min="4" max="4" width="9.25" style="4" bestFit="1" customWidth="1"/>
    <col min="5" max="5" width="12.375" style="4" bestFit="1" customWidth="1"/>
    <col min="6" max="16384" width="9" style="4"/>
  </cols>
  <sheetData>
    <row r="1" spans="1:14" x14ac:dyDescent="0.15">
      <c r="A1" s="3" t="s">
        <v>31</v>
      </c>
      <c r="B1" s="4" t="s">
        <v>32</v>
      </c>
      <c r="C1" s="3" t="s">
        <v>30</v>
      </c>
      <c r="D1" s="4" t="s">
        <v>33</v>
      </c>
      <c r="E1" s="4" t="s">
        <v>34</v>
      </c>
      <c r="F1" s="4" t="s">
        <v>141</v>
      </c>
      <c r="G1" s="4" t="s">
        <v>142</v>
      </c>
    </row>
    <row r="2" spans="1:14" x14ac:dyDescent="0.15">
      <c r="A2" s="3" t="s">
        <v>35</v>
      </c>
      <c r="B2" s="4" t="s">
        <v>143</v>
      </c>
      <c r="C2" s="3" t="s">
        <v>36</v>
      </c>
      <c r="D2" s="3" t="s">
        <v>37</v>
      </c>
      <c r="E2" s="3" t="s">
        <v>37</v>
      </c>
      <c r="F2" s="3" t="s">
        <v>38</v>
      </c>
      <c r="G2" s="4" t="s">
        <v>39</v>
      </c>
      <c r="M2" s="4" t="s">
        <v>40</v>
      </c>
    </row>
    <row r="3" spans="1:14" x14ac:dyDescent="0.15">
      <c r="A3" s="3" t="s">
        <v>41</v>
      </c>
      <c r="B3" s="4" t="s">
        <v>144</v>
      </c>
      <c r="C3" s="3" t="s">
        <v>42</v>
      </c>
      <c r="D3" s="3" t="s">
        <v>43</v>
      </c>
      <c r="E3" s="3" t="s">
        <v>43</v>
      </c>
      <c r="F3" s="3" t="s">
        <v>44</v>
      </c>
      <c r="G3" s="3" t="s">
        <v>45</v>
      </c>
      <c r="M3" s="4" t="s">
        <v>46</v>
      </c>
    </row>
    <row r="4" spans="1:14" x14ac:dyDescent="0.15">
      <c r="A4" s="3" t="s">
        <v>47</v>
      </c>
      <c r="C4" s="3" t="s">
        <v>48</v>
      </c>
      <c r="D4" s="3" t="s">
        <v>49</v>
      </c>
      <c r="E4" s="3" t="s">
        <v>49</v>
      </c>
      <c r="F4" s="3" t="s">
        <v>50</v>
      </c>
      <c r="I4" s="3" t="s">
        <v>51</v>
      </c>
    </row>
    <row r="5" spans="1:14" x14ac:dyDescent="0.15">
      <c r="A5" s="3" t="s">
        <v>52</v>
      </c>
      <c r="B5" s="4" t="s">
        <v>145</v>
      </c>
      <c r="C5" s="3" t="s">
        <v>53</v>
      </c>
      <c r="D5" s="3" t="s">
        <v>146</v>
      </c>
      <c r="E5" s="3" t="s">
        <v>54</v>
      </c>
      <c r="F5" s="3"/>
      <c r="I5" s="4" t="s">
        <v>51</v>
      </c>
    </row>
    <row r="6" spans="1:14" x14ac:dyDescent="0.15">
      <c r="A6" s="3" t="s">
        <v>55</v>
      </c>
      <c r="B6" s="4" t="s">
        <v>143</v>
      </c>
      <c r="C6" s="3" t="s">
        <v>56</v>
      </c>
      <c r="E6" s="3" t="s">
        <v>57</v>
      </c>
      <c r="G6" s="3" t="s">
        <v>58</v>
      </c>
      <c r="N6" s="4" t="s">
        <v>147</v>
      </c>
    </row>
    <row r="7" spans="1:14" x14ac:dyDescent="0.15">
      <c r="A7" s="3" t="s">
        <v>59</v>
      </c>
      <c r="B7" s="4" t="s">
        <v>148</v>
      </c>
      <c r="C7" s="3" t="s">
        <v>60</v>
      </c>
      <c r="E7" s="3" t="s">
        <v>61</v>
      </c>
      <c r="G7" s="3" t="s">
        <v>62</v>
      </c>
      <c r="N7" s="4" t="s">
        <v>149</v>
      </c>
    </row>
    <row r="8" spans="1:14" x14ac:dyDescent="0.15">
      <c r="A8" s="3" t="s">
        <v>63</v>
      </c>
      <c r="C8" s="3" t="s">
        <v>64</v>
      </c>
      <c r="E8" s="3" t="s">
        <v>65</v>
      </c>
      <c r="N8" s="4" t="s">
        <v>150</v>
      </c>
    </row>
    <row r="9" spans="1:14" x14ac:dyDescent="0.15">
      <c r="A9" s="3" t="s">
        <v>66</v>
      </c>
      <c r="C9" s="3" t="s">
        <v>67</v>
      </c>
      <c r="E9" s="3" t="s">
        <v>68</v>
      </c>
      <c r="G9" s="4" t="s">
        <v>69</v>
      </c>
      <c r="N9" s="4" t="s">
        <v>151</v>
      </c>
    </row>
    <row r="10" spans="1:14" x14ac:dyDescent="0.15">
      <c r="A10" s="3" t="s">
        <v>70</v>
      </c>
      <c r="C10" s="3" t="s">
        <v>71</v>
      </c>
      <c r="E10" s="3" t="s">
        <v>72</v>
      </c>
      <c r="G10" s="4" t="s">
        <v>73</v>
      </c>
      <c r="N10" s="4" t="s">
        <v>152</v>
      </c>
    </row>
    <row r="11" spans="1:14" x14ac:dyDescent="0.15">
      <c r="A11" s="3" t="s">
        <v>74</v>
      </c>
      <c r="C11" s="3" t="s">
        <v>75</v>
      </c>
      <c r="E11" s="3" t="s">
        <v>76</v>
      </c>
      <c r="G11" s="4" t="s">
        <v>77</v>
      </c>
      <c r="N11" s="4" t="s">
        <v>153</v>
      </c>
    </row>
    <row r="12" spans="1:14" x14ac:dyDescent="0.15">
      <c r="A12" s="3" t="s">
        <v>78</v>
      </c>
      <c r="C12" s="3" t="s">
        <v>79</v>
      </c>
      <c r="E12" s="3" t="s">
        <v>80</v>
      </c>
      <c r="N12" s="4" t="s">
        <v>154</v>
      </c>
    </row>
    <row r="13" spans="1:14" x14ac:dyDescent="0.15">
      <c r="A13" s="3" t="s">
        <v>81</v>
      </c>
      <c r="C13" s="3" t="s">
        <v>82</v>
      </c>
      <c r="N13" s="4" t="s">
        <v>155</v>
      </c>
    </row>
    <row r="14" spans="1:14" x14ac:dyDescent="0.15">
      <c r="A14" s="3" t="s">
        <v>83</v>
      </c>
      <c r="C14" s="3" t="s">
        <v>84</v>
      </c>
      <c r="N14" s="4" t="s">
        <v>156</v>
      </c>
    </row>
    <row r="15" spans="1:14" x14ac:dyDescent="0.15">
      <c r="A15" s="3" t="s">
        <v>85</v>
      </c>
      <c r="C15" s="3" t="s">
        <v>86</v>
      </c>
      <c r="N15" s="4" t="s">
        <v>157</v>
      </c>
    </row>
    <row r="16" spans="1:14" x14ac:dyDescent="0.15">
      <c r="A16" s="3" t="s">
        <v>87</v>
      </c>
      <c r="C16" s="3" t="s">
        <v>88</v>
      </c>
      <c r="N16" s="4" t="s">
        <v>158</v>
      </c>
    </row>
    <row r="17" spans="1:3" x14ac:dyDescent="0.15">
      <c r="A17" s="3" t="s">
        <v>89</v>
      </c>
      <c r="C17" s="3" t="s">
        <v>90</v>
      </c>
    </row>
    <row r="18" spans="1:3" x14ac:dyDescent="0.15">
      <c r="A18" s="3" t="s">
        <v>91</v>
      </c>
      <c r="C18" s="3" t="s">
        <v>92</v>
      </c>
    </row>
    <row r="19" spans="1:3" x14ac:dyDescent="0.15">
      <c r="A19" s="3" t="s">
        <v>93</v>
      </c>
      <c r="C19" s="3" t="s">
        <v>94</v>
      </c>
    </row>
    <row r="20" spans="1:3" x14ac:dyDescent="0.15">
      <c r="A20" s="3" t="s">
        <v>95</v>
      </c>
      <c r="C20" s="3" t="s">
        <v>96</v>
      </c>
    </row>
    <row r="21" spans="1:3" x14ac:dyDescent="0.15">
      <c r="A21" s="3" t="s">
        <v>97</v>
      </c>
      <c r="C21" s="3" t="s">
        <v>98</v>
      </c>
    </row>
    <row r="22" spans="1:3" x14ac:dyDescent="0.15">
      <c r="A22" s="3" t="s">
        <v>99</v>
      </c>
      <c r="C22" s="3" t="s">
        <v>100</v>
      </c>
    </row>
    <row r="23" spans="1:3" x14ac:dyDescent="0.15">
      <c r="A23" s="3" t="s">
        <v>101</v>
      </c>
      <c r="C23" s="3" t="s">
        <v>102</v>
      </c>
    </row>
    <row r="24" spans="1:3" x14ac:dyDescent="0.15">
      <c r="A24" s="3" t="s">
        <v>103</v>
      </c>
      <c r="C24" s="3" t="s">
        <v>104</v>
      </c>
    </row>
    <row r="25" spans="1:3" x14ac:dyDescent="0.15">
      <c r="A25" s="3" t="s">
        <v>105</v>
      </c>
      <c r="C25" s="3" t="s">
        <v>106</v>
      </c>
    </row>
    <row r="26" spans="1:3" x14ac:dyDescent="0.15">
      <c r="A26" s="3" t="s">
        <v>107</v>
      </c>
      <c r="C26" s="3" t="s">
        <v>108</v>
      </c>
    </row>
    <row r="27" spans="1:3" x14ac:dyDescent="0.15">
      <c r="A27" s="3" t="s">
        <v>109</v>
      </c>
      <c r="C27" s="3" t="s">
        <v>110</v>
      </c>
    </row>
    <row r="28" spans="1:3" x14ac:dyDescent="0.15">
      <c r="A28" s="3" t="s">
        <v>111</v>
      </c>
      <c r="C28" s="3" t="s">
        <v>112</v>
      </c>
    </row>
    <row r="29" spans="1:3" x14ac:dyDescent="0.15">
      <c r="A29" s="3" t="s">
        <v>113</v>
      </c>
      <c r="C29" s="3" t="s">
        <v>114</v>
      </c>
    </row>
    <row r="30" spans="1:3" x14ac:dyDescent="0.15">
      <c r="A30" s="3" t="s">
        <v>115</v>
      </c>
      <c r="C30" s="3" t="s">
        <v>116</v>
      </c>
    </row>
    <row r="31" spans="1:3" x14ac:dyDescent="0.15">
      <c r="A31" s="3" t="s">
        <v>117</v>
      </c>
      <c r="C31" s="3" t="s">
        <v>118</v>
      </c>
    </row>
    <row r="32" spans="1:3" x14ac:dyDescent="0.15">
      <c r="A32" s="3" t="s">
        <v>119</v>
      </c>
      <c r="C32" s="3" t="s">
        <v>120</v>
      </c>
    </row>
    <row r="33" spans="1:3" x14ac:dyDescent="0.15">
      <c r="A33" s="3" t="s">
        <v>121</v>
      </c>
      <c r="C33" s="3" t="s">
        <v>122</v>
      </c>
    </row>
    <row r="34" spans="1:3" x14ac:dyDescent="0.15">
      <c r="A34" s="3" t="s">
        <v>123</v>
      </c>
      <c r="C34" s="3" t="s">
        <v>124</v>
      </c>
    </row>
    <row r="35" spans="1:3" x14ac:dyDescent="0.15">
      <c r="A35" s="3" t="s">
        <v>125</v>
      </c>
      <c r="C35" s="3" t="s">
        <v>126</v>
      </c>
    </row>
    <row r="36" spans="1:3" x14ac:dyDescent="0.15">
      <c r="A36" s="3" t="s">
        <v>127</v>
      </c>
      <c r="C36" s="3" t="s">
        <v>128</v>
      </c>
    </row>
    <row r="37" spans="1:3" x14ac:dyDescent="0.15">
      <c r="A37" s="3" t="s">
        <v>129</v>
      </c>
    </row>
    <row r="38" spans="1:3" x14ac:dyDescent="0.15">
      <c r="A38" s="3" t="s">
        <v>130</v>
      </c>
    </row>
    <row r="39" spans="1:3" x14ac:dyDescent="0.15">
      <c r="A39" s="3" t="s">
        <v>131</v>
      </c>
    </row>
    <row r="40" spans="1:3" x14ac:dyDescent="0.15">
      <c r="A40" s="3" t="s">
        <v>132</v>
      </c>
    </row>
    <row r="41" spans="1:3" x14ac:dyDescent="0.15">
      <c r="A41" s="3" t="s">
        <v>133</v>
      </c>
    </row>
    <row r="42" spans="1:3" x14ac:dyDescent="0.15">
      <c r="A42" s="3" t="s">
        <v>134</v>
      </c>
    </row>
    <row r="43" spans="1:3" x14ac:dyDescent="0.15">
      <c r="A43" s="3" t="s">
        <v>135</v>
      </c>
    </row>
    <row r="44" spans="1:3" x14ac:dyDescent="0.15">
      <c r="A44" s="3" t="s">
        <v>136</v>
      </c>
    </row>
    <row r="45" spans="1:3" x14ac:dyDescent="0.15">
      <c r="A45" s="3" t="s">
        <v>137</v>
      </c>
    </row>
    <row r="46" spans="1:3" x14ac:dyDescent="0.15">
      <c r="A46" s="3" t="s">
        <v>138</v>
      </c>
    </row>
    <row r="47" spans="1:3" x14ac:dyDescent="0.15">
      <c r="A47" s="3" t="s">
        <v>139</v>
      </c>
    </row>
    <row r="48" spans="1:3" x14ac:dyDescent="0.15">
      <c r="A48" s="3" t="s">
        <v>140</v>
      </c>
    </row>
  </sheetData>
  <phoneticPr fontId="1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108"/>
  <sheetViews>
    <sheetView zoomScale="85" zoomScaleNormal="85" workbookViewId="0">
      <selection activeCell="B106" sqref="B106"/>
    </sheetView>
  </sheetViews>
  <sheetFormatPr defaultRowHeight="13.5" x14ac:dyDescent="0.15"/>
  <cols>
    <col min="1" max="1" width="23.25" customWidth="1"/>
    <col min="2" max="2" width="48" bestFit="1" customWidth="1"/>
    <col min="3" max="3" width="4.375" customWidth="1"/>
    <col min="4" max="4" width="29.875" customWidth="1"/>
    <col min="5" max="5" width="29.125" customWidth="1"/>
    <col min="6" max="6" width="3.75" customWidth="1"/>
    <col min="7" max="7" width="28.5" customWidth="1"/>
    <col min="8" max="8" width="26.5" customWidth="1"/>
    <col min="10" max="11" width="25.125" customWidth="1"/>
    <col min="12" max="12" width="6.625" customWidth="1"/>
    <col min="13" max="14" width="29.375" customWidth="1"/>
    <col min="15" max="15" width="4.75" customWidth="1"/>
    <col min="16" max="17" width="25.375" customWidth="1"/>
  </cols>
  <sheetData>
    <row r="2" spans="1:17" x14ac:dyDescent="0.15">
      <c r="A2" t="s">
        <v>201</v>
      </c>
      <c r="B2" s="26">
        <f>補助対象経費算出シート!G4</f>
        <v>0</v>
      </c>
    </row>
    <row r="3" spans="1:17" x14ac:dyDescent="0.15">
      <c r="A3" t="s">
        <v>200</v>
      </c>
      <c r="B3" s="27">
        <f>補助対象経費算出シート!G5</f>
        <v>0</v>
      </c>
      <c r="C3" t="s">
        <v>189</v>
      </c>
    </row>
    <row r="5" spans="1:17" x14ac:dyDescent="0.15">
      <c r="A5" t="s">
        <v>280</v>
      </c>
    </row>
    <row r="6" spans="1:17" x14ac:dyDescent="0.15">
      <c r="A6" s="193" t="s">
        <v>202</v>
      </c>
      <c r="B6" s="193"/>
      <c r="D6" s="193" t="s">
        <v>203</v>
      </c>
      <c r="E6" s="193"/>
      <c r="G6" s="193" t="s">
        <v>204</v>
      </c>
      <c r="H6" s="193"/>
      <c r="J6" s="193" t="s">
        <v>205</v>
      </c>
      <c r="K6" s="193"/>
      <c r="M6" s="193" t="s">
        <v>206</v>
      </c>
      <c r="N6" s="193"/>
      <c r="P6" s="193" t="s">
        <v>207</v>
      </c>
      <c r="Q6" s="193"/>
    </row>
    <row r="7" spans="1:17" x14ac:dyDescent="0.15">
      <c r="A7" s="28" t="str">
        <f>補助対象経費算出シート!C17</f>
        <v>本体価格
（1台当たり）</v>
      </c>
      <c r="B7" s="29">
        <f>補助対象経費算出シート!D17</f>
        <v>0</v>
      </c>
      <c r="D7" s="28" t="str">
        <f>補助対象経費算出シート!G17</f>
        <v>本体価格
（1台当たり）</v>
      </c>
      <c r="E7" s="29">
        <f>補助対象経費算出シート!H17</f>
        <v>0</v>
      </c>
      <c r="G7" s="28" t="str">
        <f>補助対象経費算出シート!K17</f>
        <v>本体価格
（1台当たり）</v>
      </c>
      <c r="H7" s="29">
        <f>補助対象経費算出シート!L17</f>
        <v>0</v>
      </c>
      <c r="J7" s="28" t="str">
        <f>補助対象経費算出シート!O17</f>
        <v>本体価格
（1台当たり）</v>
      </c>
      <c r="K7" s="29">
        <f>補助対象経費算出シート!P17</f>
        <v>0</v>
      </c>
      <c r="M7" s="28" t="str">
        <f>補助対象経費算出シート!S17</f>
        <v>本体価格
（1台当たり）</v>
      </c>
      <c r="N7" s="32">
        <f>補助対象経費算出シート!T17</f>
        <v>0</v>
      </c>
      <c r="P7" s="28" t="str">
        <f>補助対象経費算出シート!W17</f>
        <v>本体価格
（1台当たり）</v>
      </c>
      <c r="Q7" s="29">
        <f>補助対象経費算出シート!X17</f>
        <v>0</v>
      </c>
    </row>
    <row r="8" spans="1:17" x14ac:dyDescent="0.15">
      <c r="A8" s="28" t="str">
        <f>補助対象経費算出シート!C18</f>
        <v>導入機器の台数</v>
      </c>
      <c r="B8" s="29">
        <f>補助対象経費算出シート!D18</f>
        <v>0</v>
      </c>
      <c r="D8" s="28" t="str">
        <f>補助対象経費算出シート!G18</f>
        <v>導入機器の台数</v>
      </c>
      <c r="E8" s="29">
        <f>補助対象経費算出シート!H18</f>
        <v>0</v>
      </c>
      <c r="G8" s="28" t="str">
        <f>補助対象経費算出シート!K18</f>
        <v>導入機器の台数</v>
      </c>
      <c r="H8" s="29">
        <f>補助対象経費算出シート!L18</f>
        <v>0</v>
      </c>
      <c r="J8" s="28" t="str">
        <f>補助対象経費算出シート!O18</f>
        <v>導入機器の台数</v>
      </c>
      <c r="K8" s="29">
        <f>補助対象経費算出シート!P18</f>
        <v>0</v>
      </c>
      <c r="M8" s="28" t="str">
        <f>補助対象経費算出シート!S18</f>
        <v>導入機器の台数</v>
      </c>
      <c r="N8" s="32">
        <f>補助対象経費算出シート!T18</f>
        <v>0</v>
      </c>
      <c r="P8" s="28" t="str">
        <f>補助対象経費算出シート!W18</f>
        <v>導入機器の台数</v>
      </c>
      <c r="Q8" s="29">
        <f>補助対象経費算出シート!X18</f>
        <v>0</v>
      </c>
    </row>
    <row r="9" spans="1:17" x14ac:dyDescent="0.15">
      <c r="A9" s="28" t="str">
        <f>補助対象経費算出シート!C19</f>
        <v>情報端末価格（総額）</v>
      </c>
      <c r="B9" s="29">
        <f>補助対象経費算出シート!D19</f>
        <v>0</v>
      </c>
      <c r="D9" s="28" t="str">
        <f>補助対象経費算出シート!G19</f>
        <v>情報端末価格（総額）</v>
      </c>
      <c r="E9" s="29">
        <f>補助対象経費算出シート!H19</f>
        <v>0</v>
      </c>
      <c r="G9" s="28" t="str">
        <f>補助対象経費算出シート!K19</f>
        <v>情報端末価格（総額）</v>
      </c>
      <c r="H9" s="29">
        <f>補助対象経費算出シート!L19</f>
        <v>0</v>
      </c>
      <c r="J9" s="28" t="str">
        <f>補助対象経費算出シート!O19</f>
        <v>情報端末価格（総額）</v>
      </c>
      <c r="K9" s="29">
        <f>補助対象経費算出シート!P19</f>
        <v>0</v>
      </c>
      <c r="M9" s="28" t="str">
        <f>補助対象経費算出シート!S19</f>
        <v>情報端末価格（総額）</v>
      </c>
      <c r="N9" s="32">
        <f>補助対象経費算出シート!T19</f>
        <v>0</v>
      </c>
      <c r="P9" s="28" t="str">
        <f>補助対象経費算出シート!W19</f>
        <v>情報端末価格（総額）</v>
      </c>
      <c r="Q9" s="29">
        <f>補助対象経費算出シート!X19</f>
        <v>0</v>
      </c>
    </row>
    <row r="10" spans="1:17" x14ac:dyDescent="0.15">
      <c r="A10" s="28" t="str">
        <f>補助対象経費算出シート!C20</f>
        <v>付帯経費
(Wi-Fi環境整備を除く）</v>
      </c>
      <c r="B10" s="29">
        <f>補助対象経費算出シート!D20</f>
        <v>0</v>
      </c>
      <c r="D10" s="28" t="str">
        <f>補助対象経費算出シート!G20</f>
        <v>付帯経費
(Wi-Fi環境整備を除く）</v>
      </c>
      <c r="E10" s="29">
        <f>補助対象経費算出シート!H20</f>
        <v>0</v>
      </c>
      <c r="G10" s="28" t="str">
        <f>補助対象経費算出シート!K20</f>
        <v>付帯経費
(Wi-Fi環境整備を除く）</v>
      </c>
      <c r="H10" s="29">
        <f>補助対象経費算出シート!L20</f>
        <v>0</v>
      </c>
      <c r="J10" s="28" t="str">
        <f>補助対象経費算出シート!O20</f>
        <v>付帯経費
(Wi-Fi環境整備を除く）</v>
      </c>
      <c r="K10" s="29">
        <f>補助対象経費算出シート!P20</f>
        <v>0</v>
      </c>
      <c r="M10" s="28" t="str">
        <f>補助対象経費算出シート!S20</f>
        <v>付帯経費
(Wi-Fi環境整備を除く）</v>
      </c>
      <c r="N10" s="32">
        <f>補助対象経費算出シート!T20</f>
        <v>0</v>
      </c>
      <c r="P10" s="28" t="str">
        <f>補助対象経費算出シート!W20</f>
        <v>付帯経費
(Wi-Fi環境整備を除く）</v>
      </c>
      <c r="Q10" s="29">
        <f>補助対象経費算出シート!X20</f>
        <v>0</v>
      </c>
    </row>
    <row r="11" spans="1:17" x14ac:dyDescent="0.15">
      <c r="A11" s="28" t="str">
        <f>補助対象経費算出シート!C21</f>
        <v>値引き額</v>
      </c>
      <c r="B11" s="29">
        <f>補助対象経費算出シート!D21</f>
        <v>0</v>
      </c>
      <c r="D11" s="28" t="str">
        <f>補助対象経費算出シート!G21</f>
        <v>値引き額</v>
      </c>
      <c r="E11" s="29">
        <f>補助対象経費算出シート!H21</f>
        <v>0</v>
      </c>
      <c r="G11" s="28" t="str">
        <f>補助対象経費算出シート!K21</f>
        <v>値引き額</v>
      </c>
      <c r="H11" s="29">
        <f>補助対象経費算出シート!L21</f>
        <v>0</v>
      </c>
      <c r="J11" s="28" t="str">
        <f>補助対象経費算出シート!O21</f>
        <v>値引き額</v>
      </c>
      <c r="K11" s="29">
        <f>補助対象経費算出シート!P21</f>
        <v>0</v>
      </c>
      <c r="M11" s="28" t="str">
        <f>補助対象経費算出シート!S21</f>
        <v>値引き額</v>
      </c>
      <c r="N11" s="32">
        <f>補助対象経費算出シート!T21</f>
        <v>0</v>
      </c>
      <c r="P11" s="28" t="str">
        <f>補助対象経費算出シート!W21</f>
        <v>値引き額</v>
      </c>
      <c r="Q11" s="29">
        <f>補助対象経費算出シート!X21</f>
        <v>0</v>
      </c>
    </row>
    <row r="12" spans="1:17" x14ac:dyDescent="0.15">
      <c r="A12" s="30" t="str">
        <f>補助対象経費算出シート!C22</f>
        <v>合計</v>
      </c>
      <c r="B12" s="29">
        <f>補助対象経費算出シート!D22</f>
        <v>0</v>
      </c>
      <c r="D12" s="30" t="str">
        <f>補助対象経費算出シート!G22</f>
        <v>合計</v>
      </c>
      <c r="E12" s="29">
        <f>補助対象経費算出シート!H22</f>
        <v>0</v>
      </c>
      <c r="G12" s="30" t="str">
        <f>補助対象経費算出シート!K22</f>
        <v>合計</v>
      </c>
      <c r="H12" s="29">
        <f>補助対象経費算出シート!L22</f>
        <v>0</v>
      </c>
      <c r="J12" s="30" t="str">
        <f>補助対象経費算出シート!O22</f>
        <v>合計</v>
      </c>
      <c r="K12" s="29">
        <f>補助対象経費算出シート!P22</f>
        <v>0</v>
      </c>
      <c r="M12" s="30" t="str">
        <f>補助対象経費算出シート!S22</f>
        <v>合計</v>
      </c>
      <c r="N12" s="32">
        <f>補助対象経費算出シート!T22</f>
        <v>0</v>
      </c>
      <c r="P12" s="30" t="str">
        <f>補助対象経費算出シート!W22</f>
        <v>合計</v>
      </c>
      <c r="Q12" s="29">
        <f>補助対象経費算出シート!X22</f>
        <v>0</v>
      </c>
    </row>
    <row r="13" spans="1:17" s="126" customFormat="1" x14ac:dyDescent="0.15">
      <c r="A13" s="190" t="str">
        <f>補助対象経費算出シート!C24</f>
        <v>情報端末①</v>
      </c>
      <c r="B13" s="125">
        <f>補助対象経費算出シート!D24</f>
        <v>0</v>
      </c>
      <c r="D13" s="190" t="str">
        <f>補助対象経費算出シート!G24</f>
        <v>情報端末①</v>
      </c>
      <c r="E13" s="127">
        <f>補助対象経費算出シート!H24</f>
        <v>0</v>
      </c>
      <c r="G13" s="190" t="str">
        <f>補助対象経費算出シート!K24</f>
        <v>情報端末①</v>
      </c>
      <c r="H13" s="127">
        <f>補助対象経費算出シート!L24</f>
        <v>0</v>
      </c>
      <c r="J13" s="190" t="str">
        <f>補助対象経費算出シート!O24</f>
        <v>情報端末①</v>
      </c>
      <c r="K13" s="125">
        <f>補助対象経費算出シート!P24</f>
        <v>0</v>
      </c>
      <c r="M13" s="190" t="str">
        <f>補助対象経費算出シート!S24</f>
        <v>情報端末①</v>
      </c>
      <c r="N13" s="128">
        <f>補助対象経費算出シート!T24</f>
        <v>0</v>
      </c>
      <c r="P13" s="190" t="str">
        <f>補助対象経費算出シート!W24</f>
        <v>情報端末①</v>
      </c>
      <c r="Q13" s="127">
        <f>補助対象経費算出シート!X24</f>
        <v>0</v>
      </c>
    </row>
    <row r="14" spans="1:17" s="126" customFormat="1" x14ac:dyDescent="0.15">
      <c r="A14" s="191"/>
      <c r="B14" s="129">
        <f>IF(補助対象経費算出シート!D25*0.75&gt;100000,133334,補助対象経費算出シート!D25)</f>
        <v>0</v>
      </c>
      <c r="D14" s="191"/>
      <c r="E14" s="129">
        <f>IF(補助対象経費算出シート!H25*0.75&gt;100000,133334,補助対象経費算出シート!H25)</f>
        <v>0</v>
      </c>
      <c r="G14" s="191"/>
      <c r="H14" s="129">
        <f>IF(補助対象経費算出シート!L25*0.75&gt;100000,133334,補助対象経費算出シート!L25)</f>
        <v>0</v>
      </c>
      <c r="J14" s="191"/>
      <c r="K14" s="129">
        <f>IF(補助対象経費算出シート!P25*0.75&gt;100000,133334,補助対象経費算出シート!P25)</f>
        <v>0</v>
      </c>
      <c r="M14" s="191"/>
      <c r="N14" s="130">
        <f>IF(補助対象経費算出シート!T25*0.75&gt;100000,133334,補助対象経費算出シート!T25)</f>
        <v>0</v>
      </c>
      <c r="P14" s="191"/>
      <c r="Q14" s="129">
        <f>IF(補助対象経費算出シート!X25*0.75&gt;100000,133334,補助対象経費算出シート!X25)</f>
        <v>0</v>
      </c>
    </row>
    <row r="15" spans="1:17" s="126" customFormat="1" x14ac:dyDescent="0.15">
      <c r="A15" s="192"/>
      <c r="B15" s="129">
        <f>補助対象経費算出シート!D26</f>
        <v>0</v>
      </c>
      <c r="D15" s="192"/>
      <c r="E15" s="129">
        <f>補助対象経費算出シート!H26</f>
        <v>0</v>
      </c>
      <c r="G15" s="192"/>
      <c r="H15" s="129">
        <f>補助対象経費算出シート!L26</f>
        <v>0</v>
      </c>
      <c r="J15" s="192"/>
      <c r="K15" s="129">
        <f>補助対象経費算出シート!P26</f>
        <v>0</v>
      </c>
      <c r="M15" s="192"/>
      <c r="N15" s="130">
        <f>補助対象経費算出シート!T26</f>
        <v>0</v>
      </c>
      <c r="P15" s="192"/>
      <c r="Q15" s="129">
        <f>補助対象経費算出シート!X26</f>
        <v>0</v>
      </c>
    </row>
    <row r="16" spans="1:17" s="126" customFormat="1" x14ac:dyDescent="0.15">
      <c r="A16" s="190" t="str">
        <f>補助対象経費算出シート!C27</f>
        <v>情報端末②</v>
      </c>
      <c r="B16" s="127">
        <f>補助対象経費算出シート!D27</f>
        <v>0</v>
      </c>
      <c r="D16" s="190" t="str">
        <f>補助対象経費算出シート!G27</f>
        <v>情報端末②</v>
      </c>
      <c r="E16" s="127">
        <f>補助対象経費算出シート!H27</f>
        <v>0</v>
      </c>
      <c r="G16" s="190" t="str">
        <f>補助対象経費算出シート!K27</f>
        <v>情報端末②</v>
      </c>
      <c r="H16" s="127">
        <f>補助対象経費算出シート!L27</f>
        <v>0</v>
      </c>
      <c r="J16" s="190" t="str">
        <f>補助対象経費算出シート!O27</f>
        <v>情報端末②</v>
      </c>
      <c r="K16" s="127">
        <f>補助対象経費算出シート!P27</f>
        <v>0</v>
      </c>
      <c r="M16" s="190" t="str">
        <f>補助対象経費算出シート!S27</f>
        <v>情報端末②</v>
      </c>
      <c r="N16" s="128">
        <f>補助対象経費算出シート!T27</f>
        <v>0</v>
      </c>
      <c r="P16" s="190" t="str">
        <f>補助対象経費算出シート!W27</f>
        <v>情報端末②</v>
      </c>
      <c r="Q16" s="127">
        <f>補助対象経費算出シート!X27</f>
        <v>0</v>
      </c>
    </row>
    <row r="17" spans="1:17" s="126" customFormat="1" x14ac:dyDescent="0.15">
      <c r="A17" s="191"/>
      <c r="B17" s="129">
        <f>IF(補助対象経費算出シート!D28*0.75&gt;100000,133334,補助対象経費算出シート!D28)</f>
        <v>0</v>
      </c>
      <c r="D17" s="191"/>
      <c r="E17" s="129">
        <f>IF(補助対象経費算出シート!H28*0.75&gt;100000,133334,補助対象経費算出シート!H28)</f>
        <v>0</v>
      </c>
      <c r="G17" s="191"/>
      <c r="H17" s="129">
        <f>IF(補助対象経費算出シート!L28*0.75&gt;100000,133334,補助対象経費算出シート!L28)</f>
        <v>0</v>
      </c>
      <c r="J17" s="191"/>
      <c r="K17" s="129">
        <f>IF(補助対象経費算出シート!P28*0.75&gt;100000,133334,補助対象経費算出シート!P28)</f>
        <v>0</v>
      </c>
      <c r="M17" s="191"/>
      <c r="N17" s="130">
        <f>IF(補助対象経費算出シート!T28*0.75&gt;100000,133334,補助対象経費算出シート!T28)</f>
        <v>0</v>
      </c>
      <c r="P17" s="191"/>
      <c r="Q17" s="129">
        <f>IF(補助対象経費算出シート!X28*0.75&gt;100000,133334,補助対象経費算出シート!X28)</f>
        <v>0</v>
      </c>
    </row>
    <row r="18" spans="1:17" s="126" customFormat="1" x14ac:dyDescent="0.15">
      <c r="A18" s="192"/>
      <c r="B18" s="129">
        <f>補助対象経費算出シート!D29</f>
        <v>0</v>
      </c>
      <c r="D18" s="192"/>
      <c r="E18" s="129">
        <f>補助対象経費算出シート!H29</f>
        <v>0</v>
      </c>
      <c r="G18" s="192"/>
      <c r="H18" s="129">
        <f>補助対象経費算出シート!L29</f>
        <v>0</v>
      </c>
      <c r="J18" s="192"/>
      <c r="K18" s="129">
        <f>補助対象経費算出シート!P29</f>
        <v>0</v>
      </c>
      <c r="M18" s="192"/>
      <c r="N18" s="130">
        <f>補助対象経費算出シート!T29</f>
        <v>0</v>
      </c>
      <c r="P18" s="192"/>
      <c r="Q18" s="129">
        <f>補助対象経費算出シート!X29</f>
        <v>0</v>
      </c>
    </row>
    <row r="19" spans="1:17" s="126" customFormat="1" x14ac:dyDescent="0.15">
      <c r="A19" s="190" t="str">
        <f>補助対象経費算出シート!C30</f>
        <v>情報端末③</v>
      </c>
      <c r="B19" s="127">
        <f>補助対象経費算出シート!D30</f>
        <v>0</v>
      </c>
      <c r="D19" s="190" t="str">
        <f>補助対象経費算出シート!G30</f>
        <v>情報端末③</v>
      </c>
      <c r="E19" s="127">
        <f>補助対象経費算出シート!H30</f>
        <v>0</v>
      </c>
      <c r="G19" s="190" t="str">
        <f>補助対象経費算出シート!K30</f>
        <v>情報端末③</v>
      </c>
      <c r="H19" s="127">
        <f>補助対象経費算出シート!L30</f>
        <v>0</v>
      </c>
      <c r="J19" s="190" t="str">
        <f>補助対象経費算出シート!O30</f>
        <v>情報端末③</v>
      </c>
      <c r="K19" s="127">
        <f>補助対象経費算出シート!P30</f>
        <v>0</v>
      </c>
      <c r="M19" s="190" t="str">
        <f>補助対象経費算出シート!S30</f>
        <v>情報端末③</v>
      </c>
      <c r="N19" s="128">
        <f>補助対象経費算出シート!T30</f>
        <v>0</v>
      </c>
      <c r="P19" s="190" t="str">
        <f>補助対象経費算出シート!W30</f>
        <v>情報端末③</v>
      </c>
      <c r="Q19" s="127">
        <f>補助対象経費算出シート!X30</f>
        <v>0</v>
      </c>
    </row>
    <row r="20" spans="1:17" s="126" customFormat="1" x14ac:dyDescent="0.15">
      <c r="A20" s="191"/>
      <c r="B20" s="129">
        <f>IF(補助対象経費算出シート!D31*0.75&gt;100000,133334,補助対象経費算出シート!D31)</f>
        <v>0</v>
      </c>
      <c r="D20" s="191"/>
      <c r="E20" s="129">
        <f>IF(補助対象経費算出シート!H31*0.75&gt;100000,133334,補助対象経費算出シート!H31)</f>
        <v>0</v>
      </c>
      <c r="G20" s="191"/>
      <c r="H20" s="129">
        <f>IF(補助対象経費算出シート!L31*0.75&gt;100000,133334,補助対象経費算出シート!L31)</f>
        <v>0</v>
      </c>
      <c r="J20" s="191"/>
      <c r="K20" s="129">
        <f>IF(補助対象経費算出シート!P31*0.75&gt;100000,133334,補助対象経費算出シート!P31)</f>
        <v>0</v>
      </c>
      <c r="M20" s="191"/>
      <c r="N20" s="130">
        <f>IF(補助対象経費算出シート!T31*0.75&gt;100000,133334,補助対象経費算出シート!T31)</f>
        <v>0</v>
      </c>
      <c r="P20" s="191"/>
      <c r="Q20" s="129">
        <f>IF(補助対象経費算出シート!X31*0.75&gt;100000,133334,補助対象経費算出シート!X31)</f>
        <v>0</v>
      </c>
    </row>
    <row r="21" spans="1:17" s="126" customFormat="1" x14ac:dyDescent="0.15">
      <c r="A21" s="192"/>
      <c r="B21" s="129">
        <f>補助対象経費算出シート!D32</f>
        <v>0</v>
      </c>
      <c r="D21" s="192"/>
      <c r="E21" s="129">
        <f>補助対象経費算出シート!H32</f>
        <v>0</v>
      </c>
      <c r="G21" s="192"/>
      <c r="H21" s="129">
        <f>補助対象経費算出シート!L32</f>
        <v>0</v>
      </c>
      <c r="J21" s="192"/>
      <c r="K21" s="129">
        <f>補助対象経費算出シート!P32</f>
        <v>0</v>
      </c>
      <c r="M21" s="192"/>
      <c r="N21" s="130">
        <f>補助対象経費算出シート!T32</f>
        <v>0</v>
      </c>
      <c r="P21" s="192"/>
      <c r="Q21" s="129">
        <f>補助対象経費算出シート!X32</f>
        <v>0</v>
      </c>
    </row>
    <row r="22" spans="1:17" s="126" customFormat="1" x14ac:dyDescent="0.15">
      <c r="A22" s="190" t="str">
        <f>補助対象経費算出シート!C33</f>
        <v>情報端末④</v>
      </c>
      <c r="B22" s="127">
        <f>補助対象経費算出シート!D33</f>
        <v>0</v>
      </c>
      <c r="D22" s="190" t="str">
        <f>補助対象経費算出シート!G33</f>
        <v>情報端末④</v>
      </c>
      <c r="E22" s="127">
        <f>補助対象経費算出シート!H33</f>
        <v>0</v>
      </c>
      <c r="G22" s="190" t="str">
        <f>補助対象経費算出シート!K33</f>
        <v>情報端末④</v>
      </c>
      <c r="H22" s="127">
        <f>補助対象経費算出シート!L33</f>
        <v>0</v>
      </c>
      <c r="J22" s="190" t="str">
        <f>補助対象経費算出シート!O33</f>
        <v>情報端末④</v>
      </c>
      <c r="K22" s="127">
        <f>補助対象経費算出シート!P33</f>
        <v>0</v>
      </c>
      <c r="M22" s="190" t="str">
        <f>補助対象経費算出シート!S33</f>
        <v>情報端末④</v>
      </c>
      <c r="N22" s="128">
        <f>補助対象経費算出シート!T33</f>
        <v>0</v>
      </c>
      <c r="P22" s="190" t="str">
        <f>補助対象経費算出シート!W33</f>
        <v>情報端末④</v>
      </c>
      <c r="Q22" s="127">
        <f>補助対象経費算出シート!X33</f>
        <v>0</v>
      </c>
    </row>
    <row r="23" spans="1:17" s="126" customFormat="1" x14ac:dyDescent="0.15">
      <c r="A23" s="191"/>
      <c r="B23" s="129">
        <f>IF(補助対象経費算出シート!D34*0.75&gt;100000,133334,補助対象経費算出シート!D34)</f>
        <v>0</v>
      </c>
      <c r="D23" s="191"/>
      <c r="E23" s="129">
        <f>IF(補助対象経費算出シート!H34*0.75&gt;100000,133334,補助対象経費算出シート!H34)</f>
        <v>0</v>
      </c>
      <c r="G23" s="191"/>
      <c r="H23" s="129">
        <f>IF(補助対象経費算出シート!L34*0.75&gt;100000,133334,補助対象経費算出シート!L34)</f>
        <v>0</v>
      </c>
      <c r="J23" s="191"/>
      <c r="K23" s="129">
        <f>IF(補助対象経費算出シート!P34*0.75&gt;100000,133334,補助対象経費算出シート!P34)</f>
        <v>0</v>
      </c>
      <c r="M23" s="191"/>
      <c r="N23" s="130">
        <f>IF(補助対象経費算出シート!T34*0.75&gt;100000,133334,補助対象経費算出シート!T34)</f>
        <v>0</v>
      </c>
      <c r="P23" s="191"/>
      <c r="Q23" s="129">
        <f>IF(補助対象経費算出シート!X34*0.75&gt;100000,133334,補助対象経費算出シート!X34)</f>
        <v>0</v>
      </c>
    </row>
    <row r="24" spans="1:17" s="126" customFormat="1" x14ac:dyDescent="0.15">
      <c r="A24" s="192"/>
      <c r="B24" s="129">
        <f>補助対象経費算出シート!D35</f>
        <v>0</v>
      </c>
      <c r="D24" s="192"/>
      <c r="E24" s="129">
        <f>補助対象経費算出シート!H35</f>
        <v>0</v>
      </c>
      <c r="G24" s="192"/>
      <c r="H24" s="129">
        <f>補助対象経費算出シート!L35</f>
        <v>0</v>
      </c>
      <c r="J24" s="192"/>
      <c r="K24" s="129">
        <f>補助対象経費算出シート!P35</f>
        <v>0</v>
      </c>
      <c r="M24" s="192"/>
      <c r="N24" s="130">
        <f>補助対象経費算出シート!T35</f>
        <v>0</v>
      </c>
      <c r="P24" s="192"/>
      <c r="Q24" s="129">
        <f>補助対象経費算出シート!X35</f>
        <v>0</v>
      </c>
    </row>
    <row r="25" spans="1:17" s="126" customFormat="1" x14ac:dyDescent="0.15">
      <c r="A25" s="131" t="str">
        <f>補助対象経費算出シート!C36</f>
        <v>合計額</v>
      </c>
      <c r="B25" s="129">
        <f>B14*B15+B17*B18+B20*B21+B23*B24</f>
        <v>0</v>
      </c>
      <c r="D25" s="132" t="str">
        <f>補助対象経費算出シート!G36</f>
        <v>合計額</v>
      </c>
      <c r="E25" s="129">
        <f>E14*E15+E17*E18+E20*E21+E23*E24</f>
        <v>0</v>
      </c>
      <c r="G25" s="132" t="str">
        <f>補助対象経費算出シート!K36</f>
        <v>合計額</v>
      </c>
      <c r="H25" s="129">
        <f>H14*H15+H17*H18+H20*H21+H23*H24</f>
        <v>0</v>
      </c>
      <c r="J25" s="131" t="str">
        <f>補助対象経費算出シート!O36</f>
        <v>合計額</v>
      </c>
      <c r="K25" s="129">
        <f>K14*K15+K17*K18+K20*K21+K23*K24</f>
        <v>0</v>
      </c>
      <c r="M25" s="131" t="str">
        <f>補助対象経費算出シート!S36</f>
        <v>合計額</v>
      </c>
      <c r="N25" s="129">
        <f>N14*N15+N17*N18+N20*N21+N23*N24</f>
        <v>0</v>
      </c>
      <c r="P25" s="131" t="str">
        <f>補助対象経費算出シート!W36</f>
        <v>合計額</v>
      </c>
      <c r="Q25" s="129">
        <f>Q14*Q15+Q17*Q18+Q20*Q21+Q23*Q24</f>
        <v>0</v>
      </c>
    </row>
    <row r="26" spans="1:17" x14ac:dyDescent="0.15">
      <c r="A26" s="30" t="str">
        <f>補助対象経費算出シート!C38</f>
        <v>Wi-Fi使用の有無</v>
      </c>
      <c r="B26" s="28" t="str">
        <f>補助対象経費算出シート!D38</f>
        <v>使用しない</v>
      </c>
      <c r="D26" s="30" t="str">
        <f>補助対象経費算出シート!G38</f>
        <v>Wi-Fi使用の有無</v>
      </c>
      <c r="E26" s="28" t="str">
        <f>補助対象経費算出シート!H38</f>
        <v>使用しない</v>
      </c>
      <c r="G26" s="30" t="str">
        <f>補助対象経費算出シート!K38</f>
        <v>Wi-Fi使用の有無</v>
      </c>
      <c r="H26" s="28" t="str">
        <f>補助対象経費算出シート!L38</f>
        <v>使用しない</v>
      </c>
      <c r="J26" s="30" t="str">
        <f>補助対象経費算出シート!O38</f>
        <v>Wi-Fi使用の有無</v>
      </c>
      <c r="K26" s="28" t="str">
        <f>補助対象経費算出シート!P38</f>
        <v>使用しない</v>
      </c>
      <c r="M26" s="30" t="str">
        <f>補助対象経費算出シート!S38</f>
        <v>Wi-Fi使用の有無</v>
      </c>
      <c r="N26" s="32" t="str">
        <f>補助対象経費算出シート!T38</f>
        <v>使用しない</v>
      </c>
      <c r="P26" s="30" t="str">
        <f>補助対象経費算出シート!W38</f>
        <v>Wi-Fi使用の有無</v>
      </c>
      <c r="Q26" s="28" t="str">
        <f>補助対象経費算出シート!X38</f>
        <v>使用しない</v>
      </c>
    </row>
    <row r="27" spans="1:17" x14ac:dyDescent="0.15">
      <c r="A27" s="30" t="s">
        <v>208</v>
      </c>
      <c r="B27" s="28">
        <f>IF(B26="使用する",B8,0)</f>
        <v>0</v>
      </c>
      <c r="D27" s="30" t="s">
        <v>208</v>
      </c>
      <c r="E27" s="28">
        <f>IF(E26="使用する",E8,0)</f>
        <v>0</v>
      </c>
      <c r="G27" s="30" t="s">
        <v>208</v>
      </c>
      <c r="H27" s="28">
        <f>IF(H26="使用する",H8,0)</f>
        <v>0</v>
      </c>
      <c r="J27" s="30" t="s">
        <v>208</v>
      </c>
      <c r="K27" s="28">
        <f>IF(K26="使用する",K8,0)</f>
        <v>0</v>
      </c>
      <c r="M27" s="30" t="s">
        <v>208</v>
      </c>
      <c r="N27" s="28">
        <f>IF(N26="使用する",N8,0)</f>
        <v>0</v>
      </c>
      <c r="P27" s="30" t="s">
        <v>208</v>
      </c>
      <c r="Q27" s="28">
        <f>IF(Q26="使用する",Q8,0)</f>
        <v>0</v>
      </c>
    </row>
    <row r="28" spans="1:17" x14ac:dyDescent="0.15">
      <c r="A28" s="30" t="s">
        <v>252</v>
      </c>
      <c r="B28" s="29">
        <f>IF(B2="A.介護ロボット",ROUNDDOWN(B3*B27/SUM(B27+E27+H27+K27+N27+Q27),0),0)</f>
        <v>0</v>
      </c>
      <c r="C28" s="133"/>
      <c r="D28" s="30" t="s">
        <v>209</v>
      </c>
      <c r="E28" s="29">
        <f>IF(B2="A.介護ロボット",ROUNDDOWN(B3*E27/SUM(B27+E27+H27+K27+N27+Q27),0),0)</f>
        <v>0</v>
      </c>
      <c r="G28" s="30" t="s">
        <v>209</v>
      </c>
      <c r="H28" s="29">
        <f>IF(B2="A.介護ロボット",ROUNDDOWN(B3*H27/SUM(B27+E27+H27+K27+N27+Q27),0),0)</f>
        <v>0</v>
      </c>
      <c r="J28" s="30" t="s">
        <v>209</v>
      </c>
      <c r="K28" s="29">
        <f>IF(B2="A.介護ロボット",ROUNDDOWN(B3*K27/SUM(B27+E27+H27+K27+N27+Q27),0),0)</f>
        <v>0</v>
      </c>
      <c r="M28" s="30" t="s">
        <v>209</v>
      </c>
      <c r="N28" s="29">
        <f>IF(B2="A.介護ロボット",ROUNDDOWN(B3*N27/SUM(B27+E27+H27+K27+N27+Q27),0),0)</f>
        <v>0</v>
      </c>
      <c r="P28" s="30" t="s">
        <v>209</v>
      </c>
      <c r="Q28" s="29">
        <f>IF(B2="A.介護ロボット",ROUNDDOWN(B3*Q27/SUM(B27+E27+H27+K27+N27+Q27),0),0)</f>
        <v>0</v>
      </c>
    </row>
    <row r="29" spans="1:17" x14ac:dyDescent="0.15">
      <c r="A29" s="31" t="s">
        <v>210</v>
      </c>
      <c r="B29" s="29" t="e">
        <f>ROUNDDOWN((B12+B28)/B8,0)</f>
        <v>#DIV/0!</v>
      </c>
      <c r="C29" s="134"/>
      <c r="D29" s="31" t="s">
        <v>210</v>
      </c>
      <c r="E29" s="29" t="e">
        <f>ROUNDDOWN((E12+E28)/E8,0)</f>
        <v>#DIV/0!</v>
      </c>
      <c r="F29" s="134"/>
      <c r="G29" s="31" t="s">
        <v>210</v>
      </c>
      <c r="H29" s="29" t="e">
        <f t="shared" ref="H29:Q29" si="0">ROUNDDOWN((H12+H28)/H8,0)</f>
        <v>#DIV/0!</v>
      </c>
      <c r="I29" s="134"/>
      <c r="J29" s="31" t="s">
        <v>210</v>
      </c>
      <c r="K29" s="29" t="e">
        <f t="shared" si="0"/>
        <v>#DIV/0!</v>
      </c>
      <c r="L29" s="134"/>
      <c r="M29" s="31" t="s">
        <v>210</v>
      </c>
      <c r="N29" s="29" t="e">
        <f t="shared" si="0"/>
        <v>#DIV/0!</v>
      </c>
      <c r="O29" s="134"/>
      <c r="P29" s="31" t="s">
        <v>210</v>
      </c>
      <c r="Q29" s="29" t="e">
        <f t="shared" si="0"/>
        <v>#DIV/0!</v>
      </c>
    </row>
    <row r="31" spans="1:17" x14ac:dyDescent="0.15">
      <c r="A31" t="s">
        <v>211</v>
      </c>
    </row>
    <row r="32" spans="1:17" x14ac:dyDescent="0.15">
      <c r="A32" s="193" t="s">
        <v>202</v>
      </c>
      <c r="B32" s="193"/>
      <c r="D32" s="193" t="s">
        <v>203</v>
      </c>
      <c r="E32" s="193"/>
      <c r="G32" s="193" t="s">
        <v>204</v>
      </c>
      <c r="H32" s="193"/>
      <c r="J32" s="193" t="s">
        <v>205</v>
      </c>
      <c r="K32" s="193"/>
      <c r="M32" s="193" t="s">
        <v>206</v>
      </c>
      <c r="N32" s="193"/>
      <c r="P32" s="193" t="s">
        <v>207</v>
      </c>
      <c r="Q32" s="193"/>
    </row>
    <row r="33" spans="1:17" x14ac:dyDescent="0.15">
      <c r="A33" s="28" t="str">
        <f>補助対象経費算出シート!C52</f>
        <v>本体価格
（1台当たり）</v>
      </c>
      <c r="B33" s="29">
        <f>補助対象経費算出シート!D52</f>
        <v>0</v>
      </c>
      <c r="D33" s="28" t="str">
        <f>補助対象経費算出シート!G52</f>
        <v>本体価格
（1台当たり）</v>
      </c>
      <c r="E33" s="29">
        <f>補助対象経費算出シート!H52</f>
        <v>0</v>
      </c>
      <c r="G33" s="28" t="str">
        <f>補助対象経費算出シート!K52</f>
        <v>本体価格
（1台当たり）</v>
      </c>
      <c r="H33" s="29">
        <f>補助対象経費算出シート!L52</f>
        <v>0</v>
      </c>
      <c r="J33" s="28" t="str">
        <f>補助対象経費算出シート!O52</f>
        <v>本体価格
（1台当たり）</v>
      </c>
      <c r="K33" s="29">
        <f>補助対象経費算出シート!P52</f>
        <v>0</v>
      </c>
      <c r="M33" s="28" t="str">
        <f>補助対象経費算出シート!S52</f>
        <v>本体価格
（1台当たり）</v>
      </c>
      <c r="N33" s="32">
        <f>補助対象経費算出シート!T52</f>
        <v>0</v>
      </c>
      <c r="P33" s="28" t="str">
        <f>補助対象経費算出シート!W52</f>
        <v>本体価格
（1台当たり）</v>
      </c>
      <c r="Q33" s="29">
        <f>補助対象経費算出シート!X52</f>
        <v>0</v>
      </c>
    </row>
    <row r="34" spans="1:17" x14ac:dyDescent="0.15">
      <c r="A34" s="28" t="str">
        <f>補助対象経費算出シート!C53</f>
        <v>導入機器の台数</v>
      </c>
      <c r="B34" s="29">
        <f>補助対象経費算出シート!D53</f>
        <v>0</v>
      </c>
      <c r="D34" s="28" t="str">
        <f>補助対象経費算出シート!G53</f>
        <v>導入機器の台数</v>
      </c>
      <c r="E34" s="29">
        <f>補助対象経費算出シート!H53</f>
        <v>0</v>
      </c>
      <c r="G34" s="28" t="str">
        <f>補助対象経費算出シート!K53</f>
        <v>導入機器の台数</v>
      </c>
      <c r="H34" s="29">
        <f>補助対象経費算出シート!L53</f>
        <v>0</v>
      </c>
      <c r="J34" s="28" t="str">
        <f>補助対象経費算出シート!O53</f>
        <v>導入機器の台数</v>
      </c>
      <c r="K34" s="29">
        <f>補助対象経費算出シート!P53</f>
        <v>0</v>
      </c>
      <c r="M34" s="28" t="str">
        <f>補助対象経費算出シート!S53</f>
        <v>導入機器の台数</v>
      </c>
      <c r="N34" s="32">
        <f>補助対象経費算出シート!T53</f>
        <v>0</v>
      </c>
      <c r="P34" s="28" t="str">
        <f>補助対象経費算出シート!W53</f>
        <v>導入機器の台数</v>
      </c>
      <c r="Q34" s="29">
        <f>補助対象経費算出シート!X53</f>
        <v>0</v>
      </c>
    </row>
    <row r="35" spans="1:17" s="126" customFormat="1" x14ac:dyDescent="0.15">
      <c r="A35" s="135" t="str">
        <f>補助対象経費算出シート!C54</f>
        <v>情報端末価格（総額）</v>
      </c>
      <c r="B35" s="129">
        <f>補助対象経費算出シート!D54</f>
        <v>0</v>
      </c>
      <c r="D35" s="135" t="str">
        <f>補助対象経費算出シート!G54</f>
        <v>情報端末価格（総額）</v>
      </c>
      <c r="E35" s="129">
        <f>補助対象経費算出シート!H54</f>
        <v>0</v>
      </c>
      <c r="G35" s="135" t="str">
        <f>補助対象経費算出シート!K54</f>
        <v>情報端末価格（総額）</v>
      </c>
      <c r="H35" s="129">
        <f>補助対象経費算出シート!L54</f>
        <v>0</v>
      </c>
      <c r="J35" s="135" t="str">
        <f>補助対象経費算出シート!O54</f>
        <v>情報端末価格（総額）</v>
      </c>
      <c r="K35" s="129">
        <f>補助対象経費算出シート!P54</f>
        <v>0</v>
      </c>
      <c r="M35" s="135" t="str">
        <f>補助対象経費算出シート!S54</f>
        <v>情報端末価格（総額）</v>
      </c>
      <c r="N35" s="130">
        <f>補助対象経費算出シート!T54</f>
        <v>0</v>
      </c>
      <c r="P35" s="135" t="str">
        <f>補助対象経費算出シート!W54</f>
        <v>情報端末価格（総額）</v>
      </c>
      <c r="Q35" s="129">
        <f>補助対象経費算出シート!X54</f>
        <v>0</v>
      </c>
    </row>
    <row r="36" spans="1:17" s="126" customFormat="1" x14ac:dyDescent="0.15">
      <c r="A36" s="135" t="str">
        <f>補助対象経費算出シート!C55</f>
        <v>その他付帯経費</v>
      </c>
      <c r="B36" s="129">
        <f>補助対象経費算出シート!D55</f>
        <v>0</v>
      </c>
      <c r="D36" s="135" t="str">
        <f>補助対象経費算出シート!G55</f>
        <v>その他付帯経費</v>
      </c>
      <c r="E36" s="129">
        <f>補助対象経費算出シート!H55</f>
        <v>0</v>
      </c>
      <c r="G36" s="135" t="str">
        <f>補助対象経費算出シート!K55</f>
        <v>その他付帯経費</v>
      </c>
      <c r="H36" s="129">
        <f>補助対象経費算出シート!L55</f>
        <v>0</v>
      </c>
      <c r="J36" s="135" t="str">
        <f>補助対象経費算出シート!O55</f>
        <v>その他付帯経費</v>
      </c>
      <c r="K36" s="129">
        <f>補助対象経費算出シート!P55</f>
        <v>0</v>
      </c>
      <c r="M36" s="135" t="str">
        <f>補助対象経費算出シート!S55</f>
        <v>その他付帯経費</v>
      </c>
      <c r="N36" s="130">
        <f>補助対象経費算出シート!T55</f>
        <v>0</v>
      </c>
      <c r="P36" s="135" t="str">
        <f>補助対象経費算出シート!W55</f>
        <v>その他付帯経費</v>
      </c>
      <c r="Q36" s="129">
        <f>補助対象経費算出シート!X55</f>
        <v>0</v>
      </c>
    </row>
    <row r="37" spans="1:17" x14ac:dyDescent="0.15">
      <c r="A37" s="28" t="str">
        <f>補助対象経費算出シート!C56</f>
        <v>値引き額</v>
      </c>
      <c r="B37" s="29">
        <f>補助対象経費算出シート!D56</f>
        <v>0</v>
      </c>
      <c r="D37" s="28" t="str">
        <f>補助対象経費算出シート!G56</f>
        <v>値引き額</v>
      </c>
      <c r="E37" s="29">
        <f>補助対象経費算出シート!H56</f>
        <v>0</v>
      </c>
      <c r="G37" s="28" t="str">
        <f>補助対象経費算出シート!K56</f>
        <v>値引き額</v>
      </c>
      <c r="H37" s="29">
        <f>補助対象経費算出シート!L56</f>
        <v>0</v>
      </c>
      <c r="J37" s="28" t="str">
        <f>補助対象経費算出シート!O56</f>
        <v>値引き額</v>
      </c>
      <c r="K37" s="29">
        <f>補助対象経費算出シート!P56</f>
        <v>0</v>
      </c>
      <c r="M37" s="28" t="str">
        <f>補助対象経費算出シート!S56</f>
        <v>値引き額</v>
      </c>
      <c r="N37" s="32">
        <f>補助対象経費算出シート!T56</f>
        <v>0</v>
      </c>
      <c r="P37" s="28" t="str">
        <f>補助対象経費算出シート!W56</f>
        <v>値引き額</v>
      </c>
      <c r="Q37" s="29">
        <f>補助対象経費算出シート!X56</f>
        <v>0</v>
      </c>
    </row>
    <row r="38" spans="1:17" x14ac:dyDescent="0.15">
      <c r="A38" s="30" t="str">
        <f>補助対象経費算出シート!C57</f>
        <v>合計</v>
      </c>
      <c r="B38" s="29">
        <f>B33*B34-B37</f>
        <v>0</v>
      </c>
      <c r="D38" s="30" t="str">
        <f>補助対象経費算出シート!G57</f>
        <v>合計</v>
      </c>
      <c r="E38" s="29">
        <f>E33*E34-E37</f>
        <v>0</v>
      </c>
      <c r="G38" s="30" t="str">
        <f>補助対象経費算出シート!K57</f>
        <v>合計</v>
      </c>
      <c r="H38" s="29">
        <f>補助対象経費算出シート!L57</f>
        <v>0</v>
      </c>
      <c r="J38" s="30" t="str">
        <f>補助対象経費算出シート!O57</f>
        <v>合計</v>
      </c>
      <c r="K38" s="29">
        <f>補助対象経費算出シート!P57</f>
        <v>0</v>
      </c>
      <c r="M38" s="30" t="str">
        <f>補助対象経費算出シート!S57</f>
        <v>合計</v>
      </c>
      <c r="N38" s="32">
        <f>補助対象経費算出シート!T57</f>
        <v>0</v>
      </c>
      <c r="P38" s="30" t="str">
        <f>補助対象経費算出シート!W57</f>
        <v>合計</v>
      </c>
      <c r="Q38" s="29">
        <f>補助対象経費算出シート!X57</f>
        <v>0</v>
      </c>
    </row>
    <row r="39" spans="1:17" s="126" customFormat="1" x14ac:dyDescent="0.15">
      <c r="A39" s="194" t="str">
        <f>補助対象経費算出シート!C59</f>
        <v>情報端末①</v>
      </c>
      <c r="B39" s="125">
        <f>補助対象経費算出シート!D59</f>
        <v>0</v>
      </c>
      <c r="D39" s="194" t="str">
        <f>補助対象経費算出シート!G59</f>
        <v>情報端末①</v>
      </c>
      <c r="E39" s="127">
        <f>補助対象経費算出シート!H59</f>
        <v>0</v>
      </c>
      <c r="G39" s="194" t="str">
        <f>補助対象経費算出シート!K59</f>
        <v>情報端末①</v>
      </c>
      <c r="H39" s="127">
        <f>補助対象経費算出シート!L59</f>
        <v>0</v>
      </c>
      <c r="J39" s="194" t="str">
        <f>補助対象経費算出シート!O59</f>
        <v>情報端末①</v>
      </c>
      <c r="K39" s="125">
        <f>補助対象経費算出シート!P59</f>
        <v>0</v>
      </c>
      <c r="M39" s="194" t="str">
        <f>補助対象経費算出シート!S59</f>
        <v>情報端末①</v>
      </c>
      <c r="N39" s="128">
        <f>補助対象経費算出シート!T59</f>
        <v>0</v>
      </c>
      <c r="P39" s="194" t="str">
        <f>補助対象経費算出シート!W59</f>
        <v>情報端末①</v>
      </c>
      <c r="Q39" s="127">
        <f>補助対象経費算出シート!X59</f>
        <v>0</v>
      </c>
    </row>
    <row r="40" spans="1:17" s="126" customFormat="1" x14ac:dyDescent="0.15">
      <c r="A40" s="194"/>
      <c r="B40" s="129">
        <f>IF(補助対象経費算出シート!D60*0.75&gt;100000,133334,補助対象経費算出シート!D60)</f>
        <v>0</v>
      </c>
      <c r="D40" s="194"/>
      <c r="E40" s="127">
        <f>IF(補助対象経費算出シート!H60*0.75&gt;100000,133334,補助対象経費算出シート!H60)</f>
        <v>0</v>
      </c>
      <c r="G40" s="194"/>
      <c r="H40" s="127">
        <f>IF(補助対象経費算出シート!L60*0.75&gt;100000,133334,補助対象経費算出シート!L60)</f>
        <v>0</v>
      </c>
      <c r="J40" s="194"/>
      <c r="K40" s="127">
        <f>IF(補助対象経費算出シート!P60*0.75&gt;100000,133334,補助対象経費算出シート!P60)</f>
        <v>0</v>
      </c>
      <c r="M40" s="194"/>
      <c r="N40" s="128">
        <f>IF(補助対象経費算出シート!T60*0.75&gt;100000,133334,補助対象経費算出シート!T60)</f>
        <v>0</v>
      </c>
      <c r="P40" s="194"/>
      <c r="Q40" s="127">
        <f>IF(補助対象経費算出シート!X60*0.75&gt;100000,133334,補助対象経費算出シート!X60)</f>
        <v>0</v>
      </c>
    </row>
    <row r="41" spans="1:17" s="126" customFormat="1" x14ac:dyDescent="0.15">
      <c r="A41" s="194"/>
      <c r="B41" s="129">
        <f>補助対象経費算出シート!D61</f>
        <v>0</v>
      </c>
      <c r="D41" s="194"/>
      <c r="E41" s="127">
        <f>補助対象経費算出シート!H61</f>
        <v>0</v>
      </c>
      <c r="G41" s="194"/>
      <c r="H41" s="127">
        <f>補助対象経費算出シート!L61</f>
        <v>0</v>
      </c>
      <c r="J41" s="194"/>
      <c r="K41" s="125">
        <f>補助対象経費算出シート!P61</f>
        <v>0</v>
      </c>
      <c r="M41" s="194"/>
      <c r="N41" s="128">
        <f>補助対象経費算出シート!T61</f>
        <v>0</v>
      </c>
      <c r="P41" s="194"/>
      <c r="Q41" s="127">
        <f>補助対象経費算出シート!X61</f>
        <v>0</v>
      </c>
    </row>
    <row r="42" spans="1:17" s="126" customFormat="1" x14ac:dyDescent="0.15">
      <c r="A42" s="194" t="str">
        <f>補助対象経費算出シート!C62</f>
        <v>情報端末②</v>
      </c>
      <c r="B42" s="127">
        <f>補助対象経費算出シート!D62</f>
        <v>0</v>
      </c>
      <c r="D42" s="194" t="str">
        <f>補助対象経費算出シート!G62</f>
        <v>情報端末②</v>
      </c>
      <c r="E42" s="127">
        <f>補助対象経費算出シート!H62</f>
        <v>0</v>
      </c>
      <c r="G42" s="194" t="str">
        <f>補助対象経費算出シート!K62</f>
        <v>情報端末②</v>
      </c>
      <c r="H42" s="127">
        <f>補助対象経費算出シート!L62</f>
        <v>0</v>
      </c>
      <c r="J42" s="194" t="str">
        <f>補助対象経費算出シート!O62</f>
        <v>情報端末②</v>
      </c>
      <c r="K42" s="125">
        <f>補助対象経費算出シート!P62</f>
        <v>0</v>
      </c>
      <c r="M42" s="194" t="str">
        <f>補助対象経費算出シート!S62</f>
        <v>情報端末②</v>
      </c>
      <c r="N42" s="128">
        <f>補助対象経費算出シート!T62</f>
        <v>0</v>
      </c>
      <c r="P42" s="194" t="str">
        <f>補助対象経費算出シート!W62</f>
        <v>情報端末②</v>
      </c>
      <c r="Q42" s="127">
        <f>補助対象経費算出シート!X62</f>
        <v>0</v>
      </c>
    </row>
    <row r="43" spans="1:17" s="126" customFormat="1" x14ac:dyDescent="0.15">
      <c r="A43" s="194"/>
      <c r="B43" s="129">
        <f>IF(補助対象経費算出シート!D63*0.75&gt;100000,133334,補助対象経費算出シート!D63)</f>
        <v>0</v>
      </c>
      <c r="D43" s="194"/>
      <c r="E43" s="127">
        <f>IF(補助対象経費算出シート!H63*0.75&gt;100000,133334,補助対象経費算出シート!H63)</f>
        <v>0</v>
      </c>
      <c r="G43" s="194"/>
      <c r="H43" s="127">
        <f>IF(補助対象経費算出シート!L63*0.75&gt;100000,133334,補助対象経費算出シート!L63)</f>
        <v>0</v>
      </c>
      <c r="J43" s="194"/>
      <c r="K43" s="125">
        <f>IF(補助対象経費算出シート!P63*0.75&gt;100000,133334,補助対象経費算出シート!P63)</f>
        <v>0</v>
      </c>
      <c r="M43" s="194"/>
      <c r="N43" s="128">
        <f>IF(補助対象経費算出シート!T63*0.75&gt;100000,133334,補助対象経費算出シート!T63)</f>
        <v>0</v>
      </c>
      <c r="P43" s="194"/>
      <c r="Q43" s="127">
        <f>IF(補助対象経費算出シート!X63*0.75&gt;100000,133334,補助対象経費算出シート!X63)</f>
        <v>0</v>
      </c>
    </row>
    <row r="44" spans="1:17" s="126" customFormat="1" x14ac:dyDescent="0.15">
      <c r="A44" s="194"/>
      <c r="B44" s="129">
        <f>補助対象経費算出シート!D64</f>
        <v>0</v>
      </c>
      <c r="D44" s="194"/>
      <c r="E44" s="127">
        <f>補助対象経費算出シート!H64</f>
        <v>0</v>
      </c>
      <c r="G44" s="194"/>
      <c r="H44" s="127">
        <f>補助対象経費算出シート!L64</f>
        <v>0</v>
      </c>
      <c r="J44" s="194"/>
      <c r="K44" s="125">
        <f>補助対象経費算出シート!P64</f>
        <v>0</v>
      </c>
      <c r="M44" s="194"/>
      <c r="N44" s="128">
        <f>補助対象経費算出シート!T64</f>
        <v>0</v>
      </c>
      <c r="P44" s="194"/>
      <c r="Q44" s="127">
        <f>補助対象経費算出シート!X64</f>
        <v>0</v>
      </c>
    </row>
    <row r="45" spans="1:17" s="126" customFormat="1" x14ac:dyDescent="0.15">
      <c r="A45" s="194" t="str">
        <f>補助対象経費算出シート!C65</f>
        <v>情報端末③</v>
      </c>
      <c r="B45" s="127">
        <f>補助対象経費算出シート!D65</f>
        <v>0</v>
      </c>
      <c r="D45" s="194" t="str">
        <f>補助対象経費算出シート!G65</f>
        <v>情報端末③</v>
      </c>
      <c r="E45" s="127">
        <f>補助対象経費算出シート!H65</f>
        <v>0</v>
      </c>
      <c r="G45" s="194" t="str">
        <f>補助対象経費算出シート!K65</f>
        <v>情報端末③</v>
      </c>
      <c r="H45" s="127">
        <f>補助対象経費算出シート!L65</f>
        <v>0</v>
      </c>
      <c r="J45" s="194" t="str">
        <f>補助対象経費算出シート!O65</f>
        <v>情報端末③</v>
      </c>
      <c r="K45" s="125">
        <f>補助対象経費算出シート!P65</f>
        <v>0</v>
      </c>
      <c r="M45" s="194" t="str">
        <f>補助対象経費算出シート!S65</f>
        <v>情報端末③</v>
      </c>
      <c r="N45" s="128">
        <f>補助対象経費算出シート!T65</f>
        <v>0</v>
      </c>
      <c r="P45" s="194" t="str">
        <f>補助対象経費算出シート!W65</f>
        <v>情報端末③</v>
      </c>
      <c r="Q45" s="127">
        <f>補助対象経費算出シート!X65</f>
        <v>0</v>
      </c>
    </row>
    <row r="46" spans="1:17" s="126" customFormat="1" x14ac:dyDescent="0.15">
      <c r="A46" s="194"/>
      <c r="B46" s="129">
        <f>IF(補助対象経費算出シート!D66*0.75&gt;100000,133334,補助対象経費算出シート!D66)</f>
        <v>0</v>
      </c>
      <c r="D46" s="194"/>
      <c r="E46" s="127">
        <f>IF(補助対象経費算出シート!H66*0.75&gt;100000,133334,補助対象経費算出シート!H66)</f>
        <v>0</v>
      </c>
      <c r="G46" s="194"/>
      <c r="H46" s="127">
        <f>IF(補助対象経費算出シート!L66*0.75&gt;100000,133334,補助対象経費算出シート!L66)</f>
        <v>0</v>
      </c>
      <c r="J46" s="194"/>
      <c r="K46" s="125">
        <f>IF(補助対象経費算出シート!P66*0.75&gt;100000,133334,補助対象経費算出シート!P66)</f>
        <v>0</v>
      </c>
      <c r="M46" s="194"/>
      <c r="N46" s="128">
        <f>IF(補助対象経費算出シート!T66*0.75&gt;100000,133334,補助対象経費算出シート!T66)</f>
        <v>0</v>
      </c>
      <c r="P46" s="194"/>
      <c r="Q46" s="127">
        <f>IF(補助対象経費算出シート!X66*0.75&gt;100000,133334,補助対象経費算出シート!X66)</f>
        <v>0</v>
      </c>
    </row>
    <row r="47" spans="1:17" s="126" customFormat="1" x14ac:dyDescent="0.15">
      <c r="A47" s="194"/>
      <c r="B47" s="129">
        <f>補助対象経費算出シート!D67</f>
        <v>0</v>
      </c>
      <c r="D47" s="194"/>
      <c r="E47" s="127">
        <f>補助対象経費算出シート!H67</f>
        <v>0</v>
      </c>
      <c r="G47" s="194"/>
      <c r="H47" s="127">
        <f>補助対象経費算出シート!L67</f>
        <v>0</v>
      </c>
      <c r="J47" s="194"/>
      <c r="K47" s="125">
        <f>補助対象経費算出シート!P67</f>
        <v>0</v>
      </c>
      <c r="M47" s="194"/>
      <c r="N47" s="128">
        <f>補助対象経費算出シート!T67</f>
        <v>0</v>
      </c>
      <c r="P47" s="194"/>
      <c r="Q47" s="127">
        <f>補助対象経費算出シート!X67</f>
        <v>0</v>
      </c>
    </row>
    <row r="48" spans="1:17" s="126" customFormat="1" x14ac:dyDescent="0.15">
      <c r="A48" s="194" t="str">
        <f>補助対象経費算出シート!C68</f>
        <v>情報端末④</v>
      </c>
      <c r="B48" s="127">
        <f>補助対象経費算出シート!D68</f>
        <v>0</v>
      </c>
      <c r="D48" s="194" t="str">
        <f>補助対象経費算出シート!G68</f>
        <v>情報端末④</v>
      </c>
      <c r="E48" s="127">
        <f>補助対象経費算出シート!H68</f>
        <v>0</v>
      </c>
      <c r="G48" s="194" t="str">
        <f>補助対象経費算出シート!K68</f>
        <v>情報端末④</v>
      </c>
      <c r="H48" s="127">
        <f>補助対象経費算出シート!L68</f>
        <v>0</v>
      </c>
      <c r="J48" s="194" t="str">
        <f>補助対象経費算出シート!O68</f>
        <v>情報端末④</v>
      </c>
      <c r="K48" s="125">
        <f>補助対象経費算出シート!P68</f>
        <v>0</v>
      </c>
      <c r="M48" s="194" t="str">
        <f>補助対象経費算出シート!S68</f>
        <v>情報端末④</v>
      </c>
      <c r="N48" s="128">
        <f>補助対象経費算出シート!T68</f>
        <v>0</v>
      </c>
      <c r="P48" s="194" t="str">
        <f>補助対象経費算出シート!W68</f>
        <v>情報端末④</v>
      </c>
      <c r="Q48" s="127">
        <f>補助対象経費算出シート!X68</f>
        <v>0</v>
      </c>
    </row>
    <row r="49" spans="1:17" s="126" customFormat="1" x14ac:dyDescent="0.15">
      <c r="A49" s="194"/>
      <c r="B49" s="129">
        <f>IF(補助対象経費算出シート!D69*0.75&gt;100000,133334,補助対象経費算出シート!D69)</f>
        <v>0</v>
      </c>
      <c r="D49" s="194"/>
      <c r="E49" s="127">
        <f>IF(補助対象経費算出シート!H69*0.75&gt;100000,133334,補助対象経費算出シート!H69)</f>
        <v>0</v>
      </c>
      <c r="G49" s="194"/>
      <c r="H49" s="127">
        <f>IF(補助対象経費算出シート!L69*0.75&gt;100000,133334,補助対象経費算出シート!L69)</f>
        <v>0</v>
      </c>
      <c r="J49" s="194"/>
      <c r="K49" s="125">
        <f>IF(補助対象経費算出シート!P69*0.75&gt;100000,133334,補助対象経費算出シート!P69)</f>
        <v>0</v>
      </c>
      <c r="M49" s="194"/>
      <c r="N49" s="128">
        <f>IF(補助対象経費算出シート!T69*0.75&gt;100000,133334,補助対象経費算出シート!T69)</f>
        <v>0</v>
      </c>
      <c r="P49" s="194"/>
      <c r="Q49" s="127">
        <f>IF(補助対象経費算出シート!X69*0.75&gt;100000,133334,補助対象経費算出シート!X69)</f>
        <v>0</v>
      </c>
    </row>
    <row r="50" spans="1:17" s="126" customFormat="1" x14ac:dyDescent="0.15">
      <c r="A50" s="194"/>
      <c r="B50" s="129">
        <f>補助対象経費算出シート!D70</f>
        <v>0</v>
      </c>
      <c r="D50" s="194"/>
      <c r="E50" s="127">
        <f>補助対象経費算出シート!H70</f>
        <v>0</v>
      </c>
      <c r="G50" s="194"/>
      <c r="H50" s="127">
        <f>補助対象経費算出シート!L70</f>
        <v>0</v>
      </c>
      <c r="J50" s="194"/>
      <c r="K50" s="125">
        <f>補助対象経費算出シート!P70</f>
        <v>0</v>
      </c>
      <c r="M50" s="194"/>
      <c r="N50" s="128">
        <f>補助対象経費算出シート!T70</f>
        <v>0</v>
      </c>
      <c r="P50" s="194"/>
      <c r="Q50" s="127">
        <f>補助対象経費算出シート!X70</f>
        <v>0</v>
      </c>
    </row>
    <row r="51" spans="1:17" s="126" customFormat="1" x14ac:dyDescent="0.15">
      <c r="A51" s="131" t="str">
        <f>補助対象経費算出シート!C71</f>
        <v>合計額</v>
      </c>
      <c r="B51" s="129">
        <f>B40*B41+B43*B44+B46*B47+B49*B50</f>
        <v>0</v>
      </c>
      <c r="D51" s="131" t="str">
        <f>補助対象経費算出シート!G71</f>
        <v>合計額</v>
      </c>
      <c r="E51" s="129">
        <f>E40*E41+E43*E44+E46*E47+E49*E50</f>
        <v>0</v>
      </c>
      <c r="G51" s="132" t="str">
        <f>補助対象経費算出シート!K71</f>
        <v>合計額</v>
      </c>
      <c r="H51" s="129">
        <f>H40*H41+H43*H44+H46*H47+H49*H50</f>
        <v>0</v>
      </c>
      <c r="J51" s="131" t="str">
        <f>補助対象経費算出シート!O71</f>
        <v>合計額</v>
      </c>
      <c r="K51" s="129">
        <f>K40*K41+K43*K44+K46*K47+K49*K50</f>
        <v>0</v>
      </c>
      <c r="M51" s="131" t="str">
        <f>補助対象経費算出シート!S71</f>
        <v>合計額</v>
      </c>
      <c r="N51" s="129">
        <f>N40*N41+N43*N44+N46*N47+N49*N50</f>
        <v>0</v>
      </c>
      <c r="P51" s="131" t="str">
        <f>補助対象経費算出シート!W71</f>
        <v>合計額</v>
      </c>
      <c r="Q51" s="129">
        <f>Q40*Q41+Q43*Q44+Q46*Q47+Q49*Q50</f>
        <v>0</v>
      </c>
    </row>
    <row r="52" spans="1:17" x14ac:dyDescent="0.15">
      <c r="A52" s="31" t="s">
        <v>212</v>
      </c>
      <c r="B52" s="29" t="e">
        <f>ROUNDDOWN(B38/B34,0)</f>
        <v>#DIV/0!</v>
      </c>
      <c r="C52" s="29">
        <f t="shared" ref="C52:O52" si="1">C38</f>
        <v>0</v>
      </c>
      <c r="D52" s="31" t="s">
        <v>212</v>
      </c>
      <c r="E52" s="29" t="e">
        <f>ROUNDDOWN(E38/E34,0)</f>
        <v>#DIV/0!</v>
      </c>
      <c r="F52" s="29">
        <f t="shared" si="1"/>
        <v>0</v>
      </c>
      <c r="G52" s="31" t="s">
        <v>212</v>
      </c>
      <c r="H52" s="29" t="e">
        <f>ROUNDDOWN(H38/H34,0)</f>
        <v>#DIV/0!</v>
      </c>
      <c r="I52" s="29">
        <f t="shared" si="1"/>
        <v>0</v>
      </c>
      <c r="J52" s="31" t="s">
        <v>212</v>
      </c>
      <c r="K52" s="29" t="e">
        <f>ROUNDDOWN(K38/K34,0)</f>
        <v>#DIV/0!</v>
      </c>
      <c r="L52" s="29">
        <f t="shared" si="1"/>
        <v>0</v>
      </c>
      <c r="M52" s="31" t="s">
        <v>212</v>
      </c>
      <c r="N52" s="29" t="e">
        <f>ROUNDDOWN(N38/N34,0)</f>
        <v>#DIV/0!</v>
      </c>
      <c r="O52" s="29">
        <f t="shared" si="1"/>
        <v>0</v>
      </c>
      <c r="P52" s="31" t="s">
        <v>212</v>
      </c>
      <c r="Q52" s="29" t="e">
        <f>ROUNDDOWN(Q38/Q34,0)</f>
        <v>#DIV/0!</v>
      </c>
    </row>
    <row r="54" spans="1:17" x14ac:dyDescent="0.15">
      <c r="A54" t="s">
        <v>272</v>
      </c>
    </row>
    <row r="55" spans="1:17" x14ac:dyDescent="0.15">
      <c r="A55" s="193" t="s">
        <v>247</v>
      </c>
      <c r="B55" s="193"/>
    </row>
    <row r="56" spans="1:17" ht="27" x14ac:dyDescent="0.15">
      <c r="A56" s="33" t="str">
        <f>補助対象経費算出シート!C78</f>
        <v>バックオフィスソフトト導入価格</v>
      </c>
      <c r="B56" s="29">
        <f>補助対象経費算出シート!D78</f>
        <v>0</v>
      </c>
    </row>
    <row r="57" spans="1:17" x14ac:dyDescent="0.15">
      <c r="A57" s="33" t="str">
        <f>補助対象経費算出シート!C79</f>
        <v>値引き額</v>
      </c>
      <c r="B57" s="29">
        <f>補助対象経費算出シート!D79</f>
        <v>0</v>
      </c>
    </row>
    <row r="58" spans="1:17" x14ac:dyDescent="0.15">
      <c r="A58" s="33" t="str">
        <f>補助対象経費算出シート!C80</f>
        <v>合計</v>
      </c>
      <c r="B58" s="29">
        <f>補助対象経費算出シート!D80</f>
        <v>0</v>
      </c>
    </row>
    <row r="60" spans="1:17" x14ac:dyDescent="0.15">
      <c r="A60" t="s">
        <v>273</v>
      </c>
    </row>
    <row r="61" spans="1:17" x14ac:dyDescent="0.15">
      <c r="A61" s="193" t="s">
        <v>213</v>
      </c>
      <c r="B61" s="193"/>
    </row>
    <row r="62" spans="1:17" x14ac:dyDescent="0.15">
      <c r="A62" s="33" t="str">
        <f>補助対象経費算出シート!C90</f>
        <v>介護ソフト導入価格</v>
      </c>
      <c r="B62" s="29">
        <f>補助対象経費算出シート!D90</f>
        <v>0</v>
      </c>
    </row>
    <row r="63" spans="1:17" x14ac:dyDescent="0.15">
      <c r="A63" s="28" t="str">
        <f>補助対象経費算出シート!C91</f>
        <v>情報端末価格（総額）</v>
      </c>
      <c r="B63" s="29">
        <f>補助対象経費算出シート!D91</f>
        <v>0</v>
      </c>
    </row>
    <row r="64" spans="1:17" x14ac:dyDescent="0.15">
      <c r="A64" s="28" t="str">
        <f>補助対象経費算出シート!C92</f>
        <v>付帯経費
（Wi-Fi環境整備を除く）</v>
      </c>
      <c r="B64" s="29">
        <f>補助対象経費算出シート!D92</f>
        <v>0</v>
      </c>
    </row>
    <row r="65" spans="1:2" x14ac:dyDescent="0.15">
      <c r="A65" s="28" t="str">
        <f>補助対象経費算出シート!C93</f>
        <v>値引き額</v>
      </c>
      <c r="B65" s="29">
        <f>補助対象経費算出シート!D93</f>
        <v>0</v>
      </c>
    </row>
    <row r="66" spans="1:2" x14ac:dyDescent="0.15">
      <c r="A66" s="28" t="str">
        <f>補助対象経費算出シート!C94</f>
        <v>合計</v>
      </c>
      <c r="B66" s="29">
        <f>補助対象経費算出シート!D94</f>
        <v>0</v>
      </c>
    </row>
    <row r="67" spans="1:2" s="126" customFormat="1" x14ac:dyDescent="0.15">
      <c r="A67" s="194" t="str">
        <f>補助対象経費算出シート!C96</f>
        <v>情報端末①</v>
      </c>
      <c r="B67" s="125">
        <f>補助対象経費算出シート!D96</f>
        <v>0</v>
      </c>
    </row>
    <row r="68" spans="1:2" s="126" customFormat="1" x14ac:dyDescent="0.15">
      <c r="A68" s="194"/>
      <c r="B68" s="136">
        <f>IF(補助対象経費算出シート!D97*0.75&gt;100000,133334,補助対象経費算出シート!D97)</f>
        <v>0</v>
      </c>
    </row>
    <row r="69" spans="1:2" s="126" customFormat="1" x14ac:dyDescent="0.15">
      <c r="A69" s="194"/>
      <c r="B69" s="125">
        <f>補助対象経費算出シート!D98</f>
        <v>0</v>
      </c>
    </row>
    <row r="70" spans="1:2" s="126" customFormat="1" x14ac:dyDescent="0.15">
      <c r="A70" s="194" t="str">
        <f>補助対象経費算出シート!C99</f>
        <v>情報端末②</v>
      </c>
      <c r="B70" s="125">
        <f>補助対象経費算出シート!D99</f>
        <v>0</v>
      </c>
    </row>
    <row r="71" spans="1:2" s="126" customFormat="1" x14ac:dyDescent="0.15">
      <c r="A71" s="194"/>
      <c r="B71" s="125">
        <f>IF(補助対象経費算出シート!D100*0.75&gt;100000,133334,補助対象経費算出シート!D100)</f>
        <v>0</v>
      </c>
    </row>
    <row r="72" spans="1:2" s="126" customFormat="1" x14ac:dyDescent="0.15">
      <c r="A72" s="194"/>
      <c r="B72" s="125">
        <f>補助対象経費算出シート!D101</f>
        <v>0</v>
      </c>
    </row>
    <row r="73" spans="1:2" s="126" customFormat="1" x14ac:dyDescent="0.15">
      <c r="A73" s="194" t="str">
        <f>補助対象経費算出シート!C102</f>
        <v>情報端末③</v>
      </c>
      <c r="B73" s="125">
        <f>補助対象経費算出シート!D102</f>
        <v>0</v>
      </c>
    </row>
    <row r="74" spans="1:2" s="126" customFormat="1" x14ac:dyDescent="0.15">
      <c r="A74" s="194"/>
      <c r="B74" s="125">
        <f>IF(補助対象経費算出シート!D103*0.75&gt;100000,133334,補助対象経費算出シート!D103)</f>
        <v>0</v>
      </c>
    </row>
    <row r="75" spans="1:2" s="126" customFormat="1" x14ac:dyDescent="0.15">
      <c r="A75" s="194"/>
      <c r="B75" s="125">
        <f>補助対象経費算出シート!D104</f>
        <v>0</v>
      </c>
    </row>
    <row r="76" spans="1:2" s="126" customFormat="1" x14ac:dyDescent="0.15">
      <c r="A76" s="194" t="str">
        <f>補助対象経費算出シート!C105</f>
        <v>情報端末④</v>
      </c>
      <c r="B76" s="125">
        <f>補助対象経費算出シート!D105</f>
        <v>0</v>
      </c>
    </row>
    <row r="77" spans="1:2" s="126" customFormat="1" x14ac:dyDescent="0.15">
      <c r="A77" s="194"/>
      <c r="B77" s="125">
        <f>IF(補助対象経費算出シート!D106*0.75&gt;100000,133334,補助対象経費算出シート!D106)</f>
        <v>0</v>
      </c>
    </row>
    <row r="78" spans="1:2" s="126" customFormat="1" x14ac:dyDescent="0.15">
      <c r="A78" s="194"/>
      <c r="B78" s="125">
        <f>補助対象経費算出シート!D107</f>
        <v>0</v>
      </c>
    </row>
    <row r="79" spans="1:2" x14ac:dyDescent="0.15">
      <c r="A79" s="30" t="str">
        <f>補助対象経費算出シート!C108</f>
        <v>合計額</v>
      </c>
      <c r="B79" s="29">
        <f>B68*B69+B71*B72+B74*B75+B77*B78</f>
        <v>0</v>
      </c>
    </row>
    <row r="80" spans="1:2" x14ac:dyDescent="0.15">
      <c r="A80" s="30" t="s">
        <v>215</v>
      </c>
      <c r="B80" s="29">
        <f>IF(B2="D.介護ソフト",B3,0)</f>
        <v>0</v>
      </c>
    </row>
    <row r="81" spans="1:17" x14ac:dyDescent="0.15">
      <c r="A81" s="31" t="s">
        <v>214</v>
      </c>
      <c r="B81" s="29">
        <f>SUM(B66+B80)</f>
        <v>0</v>
      </c>
    </row>
    <row r="83" spans="1:17" x14ac:dyDescent="0.15">
      <c r="A83" t="s">
        <v>276</v>
      </c>
    </row>
    <row r="84" spans="1:17" x14ac:dyDescent="0.15">
      <c r="A84" s="193" t="s">
        <v>202</v>
      </c>
      <c r="B84" s="193"/>
      <c r="D84" s="193" t="s">
        <v>203</v>
      </c>
      <c r="E84" s="193"/>
      <c r="G84" s="193" t="s">
        <v>204</v>
      </c>
      <c r="H84" s="193"/>
      <c r="J84" s="193" t="s">
        <v>205</v>
      </c>
      <c r="K84" s="193"/>
      <c r="M84" s="193" t="s">
        <v>206</v>
      </c>
      <c r="N84" s="193"/>
      <c r="P84" s="193" t="s">
        <v>207</v>
      </c>
      <c r="Q84" s="193"/>
    </row>
    <row r="85" spans="1:17" x14ac:dyDescent="0.15">
      <c r="A85" s="28" t="str">
        <f>補助対象経費算出シート!C123</f>
        <v>本体価格
（1台当たり）</v>
      </c>
      <c r="B85" s="29">
        <f>補助対象経費算出シート!D123</f>
        <v>0</v>
      </c>
      <c r="D85" s="28" t="str">
        <f>補助対象経費算出シート!G123</f>
        <v>本体価格
（1台当たり）</v>
      </c>
      <c r="E85" s="29">
        <f>補助対象経費算出シート!H123</f>
        <v>0</v>
      </c>
      <c r="G85" s="28" t="str">
        <f>補助対象経費算出シート!K123</f>
        <v>本体価格
（1台当たり）</v>
      </c>
      <c r="H85" s="29">
        <f>補助対象経費算出シート!L123</f>
        <v>0</v>
      </c>
      <c r="J85" s="28" t="str">
        <f>補助対象経費算出シート!O123</f>
        <v>本体価格
（1台当たり）</v>
      </c>
      <c r="K85" s="29">
        <f>補助対象経費算出シート!P123</f>
        <v>0</v>
      </c>
      <c r="M85" s="28" t="str">
        <f>補助対象経費算出シート!S123</f>
        <v>本体価格
（1台当たり）</v>
      </c>
      <c r="N85" s="32">
        <f>補助対象経費算出シート!T123</f>
        <v>0</v>
      </c>
      <c r="P85" s="28" t="str">
        <f>補助対象経費算出シート!W123</f>
        <v>本体価格
（1台当たり）</v>
      </c>
      <c r="Q85" s="29">
        <f>補助対象経費算出シート!X123</f>
        <v>0</v>
      </c>
    </row>
    <row r="86" spans="1:17" x14ac:dyDescent="0.15">
      <c r="A86" s="28" t="str">
        <f>補助対象経費算出シート!C124</f>
        <v>導入機器の台数
（介護ソフトの場合は１と入力）</v>
      </c>
      <c r="B86" s="29">
        <f>補助対象経費算出シート!D124</f>
        <v>0</v>
      </c>
      <c r="D86" s="28" t="str">
        <f>補助対象経費算出シート!G124</f>
        <v>導入機器の台数
（介護ソフトの場合は１と入力）</v>
      </c>
      <c r="E86" s="29">
        <f>補助対象経費算出シート!H124</f>
        <v>0</v>
      </c>
      <c r="G86" s="28" t="str">
        <f>補助対象経費算出シート!K124</f>
        <v>導入機器の台数
（介護ソフトの場合は１と入力）</v>
      </c>
      <c r="H86" s="29">
        <f>補助対象経費算出シート!L124</f>
        <v>0</v>
      </c>
      <c r="J86" s="28" t="str">
        <f>補助対象経費算出シート!O124</f>
        <v>導入機器の台数
（介護ソフトの場合は１と入力）</v>
      </c>
      <c r="K86" s="29">
        <f>補助対象経費算出シート!P124</f>
        <v>0</v>
      </c>
      <c r="M86" s="28" t="str">
        <f>補助対象経費算出シート!S124</f>
        <v>導入機器の台数
（介護ソフトの場合は１と入力）</v>
      </c>
      <c r="N86" s="32">
        <f>補助対象経費算出シート!T124</f>
        <v>0</v>
      </c>
      <c r="P86" s="28" t="str">
        <f>補助対象経費算出シート!W124</f>
        <v>導入機器の台数
（介護ソフトの場合は１と入力）</v>
      </c>
      <c r="Q86" s="29">
        <f>補助対象経費算出シート!X124</f>
        <v>0</v>
      </c>
    </row>
    <row r="87" spans="1:17" x14ac:dyDescent="0.15">
      <c r="A87" s="28" t="str">
        <f>補助対象経費算出シート!C125</f>
        <v>情報端末価格（総額）</v>
      </c>
      <c r="B87" s="29">
        <f>補助対象経費算出シート!D125</f>
        <v>0</v>
      </c>
      <c r="D87" s="28" t="str">
        <f>補助対象経費算出シート!G125</f>
        <v>情報端末価格（総額）</v>
      </c>
      <c r="E87" s="29">
        <f>補助対象経費算出シート!H125</f>
        <v>0</v>
      </c>
      <c r="G87" s="28" t="str">
        <f>補助対象経費算出シート!K125</f>
        <v>情報端末価格（総額）</v>
      </c>
      <c r="H87" s="29">
        <f>補助対象経費算出シート!L125</f>
        <v>0</v>
      </c>
      <c r="J87" s="28" t="str">
        <f>補助対象経費算出シート!O125</f>
        <v>情報端末価格（総額）</v>
      </c>
      <c r="K87" s="29">
        <f>補助対象経費算出シート!P125</f>
        <v>0</v>
      </c>
      <c r="M87" s="28" t="str">
        <f>補助対象経費算出シート!S125</f>
        <v>情報端末価格（総額）</v>
      </c>
      <c r="N87" s="32">
        <f>補助対象経費算出シート!T125</f>
        <v>0</v>
      </c>
      <c r="P87" s="28" t="str">
        <f>補助対象経費算出シート!W125</f>
        <v>情報端末価格（総額）</v>
      </c>
      <c r="Q87" s="29">
        <f>補助対象経費算出シート!X125</f>
        <v>0</v>
      </c>
    </row>
    <row r="88" spans="1:17" x14ac:dyDescent="0.15">
      <c r="A88" s="28" t="str">
        <f>補助対象経費算出シート!C126</f>
        <v>付帯経費
（Wi-Fi環境整備を除く）</v>
      </c>
      <c r="B88" s="29">
        <f>補助対象経費算出シート!D126</f>
        <v>0</v>
      </c>
      <c r="D88" s="28" t="str">
        <f>補助対象経費算出シート!G126</f>
        <v>付帯経費
（Wi-Fi環境整備を除く）</v>
      </c>
      <c r="E88" s="29">
        <f>補助対象経費算出シート!H126</f>
        <v>0</v>
      </c>
      <c r="G88" s="28" t="str">
        <f>補助対象経費算出シート!K126</f>
        <v>付帯経費
（Wi-Fi環境整備を除く）</v>
      </c>
      <c r="H88" s="29">
        <f>補助対象経費算出シート!L126</f>
        <v>0</v>
      </c>
      <c r="J88" s="28" t="str">
        <f>補助対象経費算出シート!O126</f>
        <v>付帯経費
（Wi-Fi環境整備を除く）</v>
      </c>
      <c r="K88" s="29">
        <f>補助対象経費算出シート!P126</f>
        <v>0</v>
      </c>
      <c r="M88" s="28" t="str">
        <f>補助対象経費算出シート!S126</f>
        <v>付帯経費
（Wi-Fi環境整備を除く）</v>
      </c>
      <c r="N88" s="32">
        <f>補助対象経費算出シート!T126</f>
        <v>0</v>
      </c>
      <c r="P88" s="28" t="str">
        <f>補助対象経費算出シート!W126</f>
        <v>付帯経費
（Wi-Fi環境整備を除く）</v>
      </c>
      <c r="Q88" s="29">
        <f>補助対象経費算出シート!X126</f>
        <v>0</v>
      </c>
    </row>
    <row r="89" spans="1:17" x14ac:dyDescent="0.15">
      <c r="A89" s="28" t="str">
        <f>補助対象経費算出シート!C127</f>
        <v>値引き額</v>
      </c>
      <c r="B89" s="29">
        <f>補助対象経費算出シート!D127</f>
        <v>0</v>
      </c>
      <c r="D89" s="28" t="str">
        <f>補助対象経費算出シート!G127</f>
        <v>値引き額</v>
      </c>
      <c r="E89" s="29">
        <f>補助対象経費算出シート!H127</f>
        <v>0</v>
      </c>
      <c r="G89" s="28" t="str">
        <f>補助対象経費算出シート!K127</f>
        <v>値引き額</v>
      </c>
      <c r="H89" s="29">
        <f>補助対象経費算出シート!L127</f>
        <v>0</v>
      </c>
      <c r="J89" s="28" t="str">
        <f>補助対象経費算出シート!O127</f>
        <v>値引き額</v>
      </c>
      <c r="K89" s="29">
        <f>補助対象経費算出シート!P127</f>
        <v>0</v>
      </c>
      <c r="M89" s="28" t="str">
        <f>補助対象経費算出シート!S127</f>
        <v>値引き額</v>
      </c>
      <c r="N89" s="32">
        <f>補助対象経費算出シート!T127</f>
        <v>0</v>
      </c>
      <c r="P89" s="28" t="str">
        <f>補助対象経費算出シート!W127</f>
        <v>値引き額</v>
      </c>
      <c r="Q89" s="29">
        <f>補助対象経費算出シート!X127</f>
        <v>0</v>
      </c>
    </row>
    <row r="90" spans="1:17" x14ac:dyDescent="0.15">
      <c r="A90" s="28" t="str">
        <f>補助対象経費算出シート!C128</f>
        <v>合計</v>
      </c>
      <c r="B90" s="29">
        <f>補助対象経費算出シート!D128</f>
        <v>0</v>
      </c>
      <c r="D90" s="28" t="str">
        <f>補助対象経費算出シート!G128</f>
        <v>合計</v>
      </c>
      <c r="E90" s="29">
        <f>補助対象経費算出シート!H128</f>
        <v>0</v>
      </c>
      <c r="G90" s="28" t="str">
        <f>補助対象経費算出シート!K128</f>
        <v>合計</v>
      </c>
      <c r="H90" s="29">
        <f>補助対象経費算出シート!L128</f>
        <v>0</v>
      </c>
      <c r="J90" s="28" t="str">
        <f>補助対象経費算出シート!O128</f>
        <v>合計</v>
      </c>
      <c r="K90" s="29">
        <f>補助対象経費算出シート!P128</f>
        <v>0</v>
      </c>
      <c r="M90" s="28" t="str">
        <f>補助対象経費算出シート!S128</f>
        <v>合計</v>
      </c>
      <c r="N90" s="32">
        <f>補助対象経費算出シート!T128</f>
        <v>0</v>
      </c>
      <c r="P90" s="28" t="str">
        <f>補助対象経費算出シート!W128</f>
        <v>合計</v>
      </c>
      <c r="Q90" s="29">
        <f>補助対象経費算出シート!X128</f>
        <v>0</v>
      </c>
    </row>
    <row r="91" spans="1:17" s="126" customFormat="1" x14ac:dyDescent="0.15">
      <c r="A91" s="194" t="str">
        <f>補助対象経費算出シート!C130</f>
        <v>情報端末①</v>
      </c>
      <c r="B91" s="125">
        <f>補助対象経費算出シート!D130</f>
        <v>0</v>
      </c>
      <c r="D91" s="194" t="str">
        <f>補助対象経費算出シート!G130</f>
        <v>情報端末①</v>
      </c>
      <c r="E91" s="129">
        <f>補助対象経費算出シート!H130</f>
        <v>0</v>
      </c>
      <c r="G91" s="194" t="str">
        <f>補助対象経費算出シート!K130</f>
        <v>情報端末①</v>
      </c>
      <c r="H91" s="127">
        <f>補助対象経費算出シート!L130</f>
        <v>0</v>
      </c>
      <c r="J91" s="194" t="str">
        <f>補助対象経費算出シート!O130</f>
        <v>情報端末①</v>
      </c>
      <c r="K91" s="125">
        <f>補助対象経費算出シート!P130</f>
        <v>0</v>
      </c>
      <c r="M91" s="194" t="str">
        <f>補助対象経費算出シート!S130</f>
        <v>情報端末①</v>
      </c>
      <c r="N91" s="128">
        <f>補助対象経費算出シート!T130</f>
        <v>0</v>
      </c>
      <c r="P91" s="194" t="str">
        <f>補助対象経費算出シート!W130</f>
        <v>情報端末①</v>
      </c>
      <c r="Q91" s="127">
        <f>補助対象経費算出シート!X130</f>
        <v>0</v>
      </c>
    </row>
    <row r="92" spans="1:17" s="126" customFormat="1" x14ac:dyDescent="0.15">
      <c r="A92" s="194"/>
      <c r="B92" s="136">
        <f>IF(補助対象経費算出シート!D131*0.75&gt;100000,133334,補助対象経費算出シート!D131)</f>
        <v>0</v>
      </c>
      <c r="D92" s="194"/>
      <c r="E92" s="129">
        <f>IF(補助対象経費算出シート!H131*0.75&gt;100000,133334,補助対象経費算出シート!H131)</f>
        <v>0</v>
      </c>
      <c r="G92" s="194"/>
      <c r="H92" s="127">
        <f>IF(補助対象経費算出シート!L131*0.75&gt;100000,133334,補助対象経費算出シート!L131)</f>
        <v>0</v>
      </c>
      <c r="J92" s="194"/>
      <c r="K92" s="125">
        <f>IF(補助対象経費算出シート!P131*0.75&gt;100000,133334,補助対象経費算出シート!P131)</f>
        <v>0</v>
      </c>
      <c r="M92" s="194"/>
      <c r="N92" s="128">
        <f>IF(補助対象経費算出シート!T131*0.75&gt;100000,133334,補助対象経費算出シート!T131)</f>
        <v>0</v>
      </c>
      <c r="P92" s="194"/>
      <c r="Q92" s="127">
        <f>IF(補助対象経費算出シート!X131*0.75&gt;100000,133334,補助対象経費算出シート!X131)</f>
        <v>0</v>
      </c>
    </row>
    <row r="93" spans="1:17" s="126" customFormat="1" x14ac:dyDescent="0.15">
      <c r="A93" s="194"/>
      <c r="B93" s="125">
        <f>補助対象経費算出シート!D132</f>
        <v>0</v>
      </c>
      <c r="D93" s="194"/>
      <c r="E93" s="129">
        <f>補助対象経費算出シート!H132</f>
        <v>0</v>
      </c>
      <c r="G93" s="194"/>
      <c r="H93" s="127">
        <f>補助対象経費算出シート!L132</f>
        <v>0</v>
      </c>
      <c r="J93" s="194"/>
      <c r="K93" s="125">
        <f>補助対象経費算出シート!P132</f>
        <v>0</v>
      </c>
      <c r="M93" s="194"/>
      <c r="N93" s="128">
        <f>補助対象経費算出シート!T132</f>
        <v>0</v>
      </c>
      <c r="P93" s="194"/>
      <c r="Q93" s="127">
        <f>補助対象経費算出シート!X132</f>
        <v>0</v>
      </c>
    </row>
    <row r="94" spans="1:17" s="126" customFormat="1" x14ac:dyDescent="0.15">
      <c r="A94" s="194" t="str">
        <f>補助対象経費算出シート!C133</f>
        <v>情報端末②</v>
      </c>
      <c r="B94" s="125">
        <f>補助対象経費算出シート!D133</f>
        <v>0</v>
      </c>
      <c r="D94" s="194" t="str">
        <f>補助対象経費算出シート!G133</f>
        <v>情報端末②</v>
      </c>
      <c r="E94" s="129">
        <f>補助対象経費算出シート!H133</f>
        <v>0</v>
      </c>
      <c r="G94" s="194" t="str">
        <f>補助対象経費算出シート!K133</f>
        <v>情報端末②</v>
      </c>
      <c r="H94" s="127">
        <f>補助対象経費算出シート!L133</f>
        <v>0</v>
      </c>
      <c r="J94" s="194" t="str">
        <f>補助対象経費算出シート!O133</f>
        <v>情報端末②</v>
      </c>
      <c r="K94" s="125">
        <f>補助対象経費算出シート!P133</f>
        <v>0</v>
      </c>
      <c r="M94" s="194" t="str">
        <f>補助対象経費算出シート!S133</f>
        <v>情報端末②</v>
      </c>
      <c r="N94" s="128">
        <f>補助対象経費算出シート!T133</f>
        <v>0</v>
      </c>
      <c r="P94" s="194" t="str">
        <f>補助対象経費算出シート!W133</f>
        <v>情報端末②</v>
      </c>
      <c r="Q94" s="127">
        <f>補助対象経費算出シート!X133</f>
        <v>0</v>
      </c>
    </row>
    <row r="95" spans="1:17" s="126" customFormat="1" x14ac:dyDescent="0.15">
      <c r="A95" s="194"/>
      <c r="B95" s="125">
        <f>IF(補助対象経費算出シート!D134*0.75&gt;100000,133334,補助対象経費算出シート!D134)</f>
        <v>0</v>
      </c>
      <c r="D95" s="194"/>
      <c r="E95" s="129">
        <f>IF(補助対象経費算出シート!H134*0.75&gt;100000,133334,補助対象経費算出シート!H134)</f>
        <v>0</v>
      </c>
      <c r="G95" s="194"/>
      <c r="H95" s="127">
        <f>IF(補助対象経費算出シート!L134*0.75&gt;100000,133334,補助対象経費算出シート!L134)</f>
        <v>0</v>
      </c>
      <c r="J95" s="194"/>
      <c r="K95" s="125">
        <f>IF(補助対象経費算出シート!P134*0.75&gt;100000,133334,補助対象経費算出シート!P134)</f>
        <v>0</v>
      </c>
      <c r="M95" s="194"/>
      <c r="N95" s="128">
        <f>IF(補助対象経費算出シート!T134*0.75&gt;100000,133334,補助対象経費算出シート!T134)</f>
        <v>0</v>
      </c>
      <c r="P95" s="194"/>
      <c r="Q95" s="127">
        <f>IF(補助対象経費算出シート!X134*0.75&gt;100000,133334,補助対象経費算出シート!X134)</f>
        <v>0</v>
      </c>
    </row>
    <row r="96" spans="1:17" s="126" customFormat="1" x14ac:dyDescent="0.15">
      <c r="A96" s="194"/>
      <c r="B96" s="125">
        <f>補助対象経費算出シート!D135</f>
        <v>0</v>
      </c>
      <c r="D96" s="194"/>
      <c r="E96" s="129">
        <f>補助対象経費算出シート!H135</f>
        <v>0</v>
      </c>
      <c r="G96" s="194"/>
      <c r="H96" s="127">
        <f>補助対象経費算出シート!L135</f>
        <v>0</v>
      </c>
      <c r="J96" s="194"/>
      <c r="K96" s="125">
        <f>補助対象経費算出シート!P135</f>
        <v>0</v>
      </c>
      <c r="M96" s="194"/>
      <c r="N96" s="128">
        <f>補助対象経費算出シート!T135</f>
        <v>0</v>
      </c>
      <c r="P96" s="194"/>
      <c r="Q96" s="127">
        <f>補助対象経費算出シート!X135</f>
        <v>0</v>
      </c>
    </row>
    <row r="97" spans="1:17" s="126" customFormat="1" x14ac:dyDescent="0.15">
      <c r="A97" s="194" t="str">
        <f>補助対象経費算出シート!C136</f>
        <v>情報端末③</v>
      </c>
      <c r="B97" s="125">
        <f>補助対象経費算出シート!D136</f>
        <v>0</v>
      </c>
      <c r="D97" s="194" t="str">
        <f>補助対象経費算出シート!G136</f>
        <v>情報端末③</v>
      </c>
      <c r="E97" s="129">
        <f>補助対象経費算出シート!H136</f>
        <v>0</v>
      </c>
      <c r="G97" s="194" t="str">
        <f>補助対象経費算出シート!K136</f>
        <v>情報端末③</v>
      </c>
      <c r="H97" s="127">
        <f>補助対象経費算出シート!L136</f>
        <v>0</v>
      </c>
      <c r="J97" s="194" t="str">
        <f>補助対象経費算出シート!O136</f>
        <v>情報端末③</v>
      </c>
      <c r="K97" s="125">
        <f>補助対象経費算出シート!P136</f>
        <v>0</v>
      </c>
      <c r="M97" s="194" t="str">
        <f>補助対象経費算出シート!S136</f>
        <v>情報端末③</v>
      </c>
      <c r="N97" s="128">
        <f>補助対象経費算出シート!T136</f>
        <v>0</v>
      </c>
      <c r="P97" s="194" t="str">
        <f>補助対象経費算出シート!W136</f>
        <v>情報端末③</v>
      </c>
      <c r="Q97" s="127">
        <f>補助対象経費算出シート!X136</f>
        <v>0</v>
      </c>
    </row>
    <row r="98" spans="1:17" s="126" customFormat="1" x14ac:dyDescent="0.15">
      <c r="A98" s="194"/>
      <c r="B98" s="125">
        <f>IF(補助対象経費算出シート!D137*0.75&gt;100000,133334,補助対象経費算出シート!D137)</f>
        <v>0</v>
      </c>
      <c r="D98" s="194"/>
      <c r="E98" s="129">
        <f>IF(補助対象経費算出シート!H137*0.75&gt;100000,133334,補助対象経費算出シート!H137)</f>
        <v>0</v>
      </c>
      <c r="G98" s="194"/>
      <c r="H98" s="127">
        <f>IF(補助対象経費算出シート!L137*0.75&gt;100000,133334,補助対象経費算出シート!L137)</f>
        <v>0</v>
      </c>
      <c r="J98" s="194"/>
      <c r="K98" s="125">
        <f>IF(補助対象経費算出シート!P137*0.75&gt;100000,133334,補助対象経費算出シート!P137)</f>
        <v>0</v>
      </c>
      <c r="M98" s="194"/>
      <c r="N98" s="128">
        <f>IF(補助対象経費算出シート!T137*0.75&gt;100000,133334,補助対象経費算出シート!T137)</f>
        <v>0</v>
      </c>
      <c r="P98" s="194"/>
      <c r="Q98" s="127">
        <f>IF(補助対象経費算出シート!X137*0.75&gt;100000,133334,補助対象経費算出シート!X137)</f>
        <v>0</v>
      </c>
    </row>
    <row r="99" spans="1:17" s="126" customFormat="1" x14ac:dyDescent="0.15">
      <c r="A99" s="194"/>
      <c r="B99" s="125">
        <f>補助対象経費算出シート!D138</f>
        <v>0</v>
      </c>
      <c r="D99" s="194"/>
      <c r="E99" s="129">
        <f>補助対象経費算出シート!H138</f>
        <v>0</v>
      </c>
      <c r="G99" s="194"/>
      <c r="H99" s="127">
        <f>補助対象経費算出シート!L138</f>
        <v>0</v>
      </c>
      <c r="J99" s="194"/>
      <c r="K99" s="125">
        <f>補助対象経費算出シート!P138</f>
        <v>0</v>
      </c>
      <c r="M99" s="194"/>
      <c r="N99" s="128">
        <f>補助対象経費算出シート!T138</f>
        <v>0</v>
      </c>
      <c r="P99" s="194"/>
      <c r="Q99" s="127">
        <f>補助対象経費算出シート!X138</f>
        <v>0</v>
      </c>
    </row>
    <row r="100" spans="1:17" s="126" customFormat="1" x14ac:dyDescent="0.15">
      <c r="A100" s="194" t="str">
        <f>補助対象経費算出シート!C139</f>
        <v>情報端末④</v>
      </c>
      <c r="B100" s="125">
        <f>補助対象経費算出シート!D139</f>
        <v>0</v>
      </c>
      <c r="D100" s="194" t="str">
        <f>補助対象経費算出シート!G139</f>
        <v>情報端末④</v>
      </c>
      <c r="E100" s="129">
        <f>補助対象経費算出シート!H139</f>
        <v>0</v>
      </c>
      <c r="G100" s="194" t="str">
        <f>補助対象経費算出シート!K139</f>
        <v>情報端末④</v>
      </c>
      <c r="H100" s="127">
        <f>補助対象経費算出シート!L139</f>
        <v>0</v>
      </c>
      <c r="J100" s="194" t="str">
        <f>補助対象経費算出シート!O139</f>
        <v>情報端末④</v>
      </c>
      <c r="K100" s="125">
        <f>補助対象経費算出シート!P139</f>
        <v>0</v>
      </c>
      <c r="M100" s="194" t="str">
        <f>補助対象経費算出シート!S139</f>
        <v>情報端末④</v>
      </c>
      <c r="N100" s="128">
        <f>補助対象経費算出シート!T139</f>
        <v>0</v>
      </c>
      <c r="P100" s="194" t="str">
        <f>補助対象経費算出シート!W139</f>
        <v>情報端末④</v>
      </c>
      <c r="Q100" s="127">
        <f>補助対象経費算出シート!X139</f>
        <v>0</v>
      </c>
    </row>
    <row r="101" spans="1:17" s="126" customFormat="1" x14ac:dyDescent="0.15">
      <c r="A101" s="194"/>
      <c r="B101" s="125">
        <f>IF(補助対象経費算出シート!D140*0.75&gt;100000,133334,補助対象経費算出シート!D140)</f>
        <v>0</v>
      </c>
      <c r="D101" s="194"/>
      <c r="E101" s="129">
        <f>IF(補助対象経費算出シート!H140*0.75&gt;100000,133334,補助対象経費算出シート!H140)</f>
        <v>0</v>
      </c>
      <c r="G101" s="194"/>
      <c r="H101" s="127">
        <f>IF(補助対象経費算出シート!L140*0.75&gt;100000,133334,補助対象経費算出シート!L140)</f>
        <v>0</v>
      </c>
      <c r="J101" s="194"/>
      <c r="K101" s="125">
        <f>IF(補助対象経費算出シート!P140*0.75&gt;100000,133334,補助対象経費算出シート!P140)</f>
        <v>0</v>
      </c>
      <c r="M101" s="194"/>
      <c r="N101" s="128">
        <f>IF(補助対象経費算出シート!T140*0.75&gt;100000,133334,補助対象経費算出シート!T140)</f>
        <v>0</v>
      </c>
      <c r="P101" s="194"/>
      <c r="Q101" s="127">
        <f>IF(補助対象経費算出シート!X140*0.75&gt;100000,133334,補助対象経費算出シート!X140)</f>
        <v>0</v>
      </c>
    </row>
    <row r="102" spans="1:17" s="126" customFormat="1" x14ac:dyDescent="0.15">
      <c r="A102" s="194"/>
      <c r="B102" s="125">
        <f>補助対象経費算出シート!D141</f>
        <v>0</v>
      </c>
      <c r="D102" s="194"/>
      <c r="E102" s="129">
        <f>補助対象経費算出シート!H141</f>
        <v>0</v>
      </c>
      <c r="G102" s="194"/>
      <c r="H102" s="127">
        <f>補助対象経費算出シート!L141</f>
        <v>0</v>
      </c>
      <c r="J102" s="194"/>
      <c r="K102" s="125">
        <f>補助対象経費算出シート!P141</f>
        <v>0</v>
      </c>
      <c r="M102" s="194"/>
      <c r="N102" s="128">
        <f>補助対象経費算出シート!T141</f>
        <v>0</v>
      </c>
      <c r="P102" s="194"/>
      <c r="Q102" s="127">
        <f>補助対象経費算出シート!X141</f>
        <v>0</v>
      </c>
    </row>
    <row r="103" spans="1:17" x14ac:dyDescent="0.15">
      <c r="A103" s="30" t="str">
        <f>補助対象経費算出シート!C142</f>
        <v>合計額</v>
      </c>
      <c r="B103" s="29">
        <f>B92*B93+B95*B96+B98*B99+B101*B102</f>
        <v>0</v>
      </c>
      <c r="D103" s="31" t="str">
        <f>補助対象経費算出シート!G142</f>
        <v>合計額</v>
      </c>
      <c r="E103" s="29">
        <f>E92*E93+E95*E96+E98*E99+E101*E102</f>
        <v>0</v>
      </c>
      <c r="G103" s="31" t="str">
        <f>補助対象経費算出シート!K142</f>
        <v>合計額</v>
      </c>
      <c r="H103" s="29">
        <f>H92*H93+H95*H96+H98*H99+H101*H102</f>
        <v>0</v>
      </c>
      <c r="J103" s="30" t="str">
        <f>補助対象経費算出シート!O142</f>
        <v>合計額</v>
      </c>
      <c r="K103" s="29">
        <f>K92*K93+K95*K96+K98*K99+K101*K102</f>
        <v>0</v>
      </c>
      <c r="M103" s="30" t="str">
        <f>補助対象経費算出シート!S142</f>
        <v>合計額</v>
      </c>
      <c r="N103" s="29">
        <f>N92*N93+N95*N96+N98*N99+N101*N102</f>
        <v>0</v>
      </c>
      <c r="P103" s="30" t="str">
        <f>補助対象経費算出シート!W142</f>
        <v>合計額</v>
      </c>
      <c r="Q103" s="29">
        <f>Q92*Q93+Q95*Q96+Q98*Q99+Q101*Q102</f>
        <v>0</v>
      </c>
    </row>
    <row r="104" spans="1:17" x14ac:dyDescent="0.15">
      <c r="A104" s="30" t="s">
        <v>219</v>
      </c>
      <c r="B104" s="29">
        <f>B90</f>
        <v>0</v>
      </c>
      <c r="D104" s="30" t="s">
        <v>220</v>
      </c>
      <c r="E104" s="29">
        <f>E90</f>
        <v>0</v>
      </c>
      <c r="G104" s="30" t="s">
        <v>221</v>
      </c>
      <c r="H104" s="29">
        <f>H90</f>
        <v>0</v>
      </c>
      <c r="J104" s="30" t="s">
        <v>222</v>
      </c>
      <c r="K104" s="29">
        <f>K90</f>
        <v>0</v>
      </c>
      <c r="M104" s="30" t="s">
        <v>223</v>
      </c>
      <c r="N104" s="29">
        <f>N90</f>
        <v>0</v>
      </c>
      <c r="P104" s="30" t="s">
        <v>224</v>
      </c>
      <c r="Q104" s="29">
        <f>Q90</f>
        <v>0</v>
      </c>
    </row>
    <row r="106" spans="1:17" x14ac:dyDescent="0.15">
      <c r="A106" s="28" t="s">
        <v>225</v>
      </c>
      <c r="B106" s="29">
        <f>SUM(B104+E104+H104+K104+N104+Q104)</f>
        <v>0</v>
      </c>
    </row>
    <row r="107" spans="1:17" x14ac:dyDescent="0.15">
      <c r="A107" s="28" t="s">
        <v>226</v>
      </c>
      <c r="B107" s="29">
        <f>IF(B2="E.パッケージ",B3,0)</f>
        <v>0</v>
      </c>
    </row>
    <row r="108" spans="1:17" x14ac:dyDescent="0.15">
      <c r="A108" s="28" t="s">
        <v>227</v>
      </c>
      <c r="B108" s="29">
        <f>SUM(B106:B107)</f>
        <v>0</v>
      </c>
    </row>
  </sheetData>
  <mergeCells count="96">
    <mergeCell ref="A22:A24"/>
    <mergeCell ref="A19:A21"/>
    <mergeCell ref="A16:A18"/>
    <mergeCell ref="A13:A15"/>
    <mergeCell ref="A55:B55"/>
    <mergeCell ref="G22:G24"/>
    <mergeCell ref="G19:G21"/>
    <mergeCell ref="G16:G18"/>
    <mergeCell ref="G13:G15"/>
    <mergeCell ref="D22:D24"/>
    <mergeCell ref="D19:D21"/>
    <mergeCell ref="D16:D18"/>
    <mergeCell ref="D13:D15"/>
    <mergeCell ref="P100:P102"/>
    <mergeCell ref="A100:A102"/>
    <mergeCell ref="D100:D102"/>
    <mergeCell ref="G100:G102"/>
    <mergeCell ref="J100:J102"/>
    <mergeCell ref="M100:M102"/>
    <mergeCell ref="P94:P96"/>
    <mergeCell ref="A97:A99"/>
    <mergeCell ref="D97:D99"/>
    <mergeCell ref="G97:G99"/>
    <mergeCell ref="J97:J99"/>
    <mergeCell ref="M97:M99"/>
    <mergeCell ref="P97:P99"/>
    <mergeCell ref="A94:A96"/>
    <mergeCell ref="D94:D96"/>
    <mergeCell ref="G94:G96"/>
    <mergeCell ref="J94:J96"/>
    <mergeCell ref="M94:M96"/>
    <mergeCell ref="M84:N84"/>
    <mergeCell ref="P84:Q84"/>
    <mergeCell ref="A91:A93"/>
    <mergeCell ref="D91:D93"/>
    <mergeCell ref="G91:G93"/>
    <mergeCell ref="J91:J93"/>
    <mergeCell ref="M91:M93"/>
    <mergeCell ref="P91:P93"/>
    <mergeCell ref="A76:A78"/>
    <mergeCell ref="A84:B84"/>
    <mergeCell ref="D84:E84"/>
    <mergeCell ref="G84:H84"/>
    <mergeCell ref="J84:K84"/>
    <mergeCell ref="P48:P50"/>
    <mergeCell ref="A61:B61"/>
    <mergeCell ref="A67:A69"/>
    <mergeCell ref="A70:A72"/>
    <mergeCell ref="A73:A75"/>
    <mergeCell ref="A48:A50"/>
    <mergeCell ref="D48:D50"/>
    <mergeCell ref="G48:G50"/>
    <mergeCell ref="J48:J50"/>
    <mergeCell ref="M48:M50"/>
    <mergeCell ref="P42:P44"/>
    <mergeCell ref="A45:A47"/>
    <mergeCell ref="D45:D47"/>
    <mergeCell ref="G45:G47"/>
    <mergeCell ref="J45:J47"/>
    <mergeCell ref="M45:M47"/>
    <mergeCell ref="P45:P47"/>
    <mergeCell ref="A42:A44"/>
    <mergeCell ref="D42:D44"/>
    <mergeCell ref="G42:G44"/>
    <mergeCell ref="J42:J44"/>
    <mergeCell ref="M42:M44"/>
    <mergeCell ref="P32:Q32"/>
    <mergeCell ref="A39:A41"/>
    <mergeCell ref="D39:D41"/>
    <mergeCell ref="G39:G41"/>
    <mergeCell ref="J39:J41"/>
    <mergeCell ref="M39:M41"/>
    <mergeCell ref="P39:P41"/>
    <mergeCell ref="A32:B32"/>
    <mergeCell ref="D32:E32"/>
    <mergeCell ref="G32:H32"/>
    <mergeCell ref="J32:K32"/>
    <mergeCell ref="M32:N32"/>
    <mergeCell ref="J6:K6"/>
    <mergeCell ref="A6:B6"/>
    <mergeCell ref="D6:E6"/>
    <mergeCell ref="G6:H6"/>
    <mergeCell ref="J13:J15"/>
    <mergeCell ref="J16:J18"/>
    <mergeCell ref="J19:J21"/>
    <mergeCell ref="J22:J24"/>
    <mergeCell ref="M13:M15"/>
    <mergeCell ref="M16:M18"/>
    <mergeCell ref="M19:M21"/>
    <mergeCell ref="M22:M24"/>
    <mergeCell ref="P13:P15"/>
    <mergeCell ref="P16:P18"/>
    <mergeCell ref="P19:P21"/>
    <mergeCell ref="P22:P24"/>
    <mergeCell ref="M6:N6"/>
    <mergeCell ref="P6:Q6"/>
  </mergeCells>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dimension ref="A1:B32"/>
  <sheetViews>
    <sheetView workbookViewId="0"/>
  </sheetViews>
  <sheetFormatPr defaultRowHeight="13.5" x14ac:dyDescent="0.15"/>
  <cols>
    <col min="1" max="1" width="41.625" style="1" customWidth="1"/>
    <col min="2" max="2" width="35.375" style="7" bestFit="1" customWidth="1"/>
    <col min="3" max="16384" width="9" style="1"/>
  </cols>
  <sheetData>
    <row r="1" spans="1:2" x14ac:dyDescent="0.15">
      <c r="A1" s="8" t="s">
        <v>159</v>
      </c>
      <c r="B1" s="8" t="s">
        <v>29</v>
      </c>
    </row>
    <row r="2" spans="1:2" x14ac:dyDescent="0.15">
      <c r="A2" s="9" t="s">
        <v>0</v>
      </c>
      <c r="B2" s="8" t="s">
        <v>162</v>
      </c>
    </row>
    <row r="3" spans="1:2" x14ac:dyDescent="0.15">
      <c r="A3" s="9" t="s">
        <v>1</v>
      </c>
      <c r="B3" s="8" t="s">
        <v>161</v>
      </c>
    </row>
    <row r="4" spans="1:2" x14ac:dyDescent="0.15">
      <c r="A4" s="9" t="s">
        <v>2</v>
      </c>
      <c r="B4" s="8" t="s">
        <v>161</v>
      </c>
    </row>
    <row r="5" spans="1:2" x14ac:dyDescent="0.15">
      <c r="A5" s="9" t="s">
        <v>3</v>
      </c>
      <c r="B5" s="8" t="s">
        <v>161</v>
      </c>
    </row>
    <row r="6" spans="1:2" x14ac:dyDescent="0.15">
      <c r="A6" s="9" t="s">
        <v>4</v>
      </c>
      <c r="B6" s="8" t="s">
        <v>161</v>
      </c>
    </row>
    <row r="7" spans="1:2" x14ac:dyDescent="0.15">
      <c r="A7" s="9" t="s">
        <v>5</v>
      </c>
      <c r="B7" s="8" t="s">
        <v>161</v>
      </c>
    </row>
    <row r="8" spans="1:2" x14ac:dyDescent="0.15">
      <c r="A8" s="9" t="s">
        <v>6</v>
      </c>
      <c r="B8" s="8" t="s">
        <v>161</v>
      </c>
    </row>
    <row r="9" spans="1:2" x14ac:dyDescent="0.15">
      <c r="A9" s="10" t="s">
        <v>7</v>
      </c>
      <c r="B9" s="8" t="s">
        <v>160</v>
      </c>
    </row>
    <row r="10" spans="1:2" x14ac:dyDescent="0.15">
      <c r="A10" s="10" t="s">
        <v>8</v>
      </c>
      <c r="B10" s="8" t="s">
        <v>160</v>
      </c>
    </row>
    <row r="11" spans="1:2" x14ac:dyDescent="0.15">
      <c r="A11" s="9" t="s">
        <v>9</v>
      </c>
      <c r="B11" s="8" t="s">
        <v>161</v>
      </c>
    </row>
    <row r="12" spans="1:2" x14ac:dyDescent="0.15">
      <c r="A12" s="9" t="s">
        <v>10</v>
      </c>
      <c r="B12" s="8" t="s">
        <v>161</v>
      </c>
    </row>
    <row r="13" spans="1:2" x14ac:dyDescent="0.15">
      <c r="A13" s="9" t="s">
        <v>11</v>
      </c>
      <c r="B13" s="8" t="s">
        <v>161</v>
      </c>
    </row>
    <row r="14" spans="1:2" x14ac:dyDescent="0.15">
      <c r="A14" s="9" t="s">
        <v>12</v>
      </c>
      <c r="B14" s="8" t="s">
        <v>161</v>
      </c>
    </row>
    <row r="15" spans="1:2" x14ac:dyDescent="0.15">
      <c r="A15" s="9" t="s">
        <v>13</v>
      </c>
      <c r="B15" s="8" t="s">
        <v>161</v>
      </c>
    </row>
    <row r="16" spans="1:2" x14ac:dyDescent="0.15">
      <c r="A16" s="10" t="s">
        <v>14</v>
      </c>
      <c r="B16" s="8" t="s">
        <v>160</v>
      </c>
    </row>
    <row r="17" spans="1:2" x14ac:dyDescent="0.15">
      <c r="A17" s="10" t="s">
        <v>15</v>
      </c>
      <c r="B17" s="8" t="s">
        <v>160</v>
      </c>
    </row>
    <row r="18" spans="1:2" x14ac:dyDescent="0.15">
      <c r="A18" s="10" t="s">
        <v>16</v>
      </c>
      <c r="B18" s="8" t="s">
        <v>160</v>
      </c>
    </row>
    <row r="19" spans="1:2" x14ac:dyDescent="0.15">
      <c r="A19" s="11" t="s">
        <v>17</v>
      </c>
      <c r="B19" s="8" t="s">
        <v>160</v>
      </c>
    </row>
    <row r="20" spans="1:2" x14ac:dyDescent="0.15">
      <c r="A20" s="10" t="s">
        <v>18</v>
      </c>
      <c r="B20" s="8" t="s">
        <v>160</v>
      </c>
    </row>
    <row r="21" spans="1:2" x14ac:dyDescent="0.15">
      <c r="A21" s="10" t="s">
        <v>19</v>
      </c>
      <c r="B21" s="8" t="s">
        <v>160</v>
      </c>
    </row>
    <row r="22" spans="1:2" x14ac:dyDescent="0.15">
      <c r="A22" s="10" t="s">
        <v>20</v>
      </c>
      <c r="B22" s="8" t="s">
        <v>160</v>
      </c>
    </row>
    <row r="23" spans="1:2" x14ac:dyDescent="0.15">
      <c r="A23" s="10" t="s">
        <v>21</v>
      </c>
      <c r="B23" s="8" t="s">
        <v>160</v>
      </c>
    </row>
    <row r="24" spans="1:2" x14ac:dyDescent="0.15">
      <c r="A24" s="9" t="s">
        <v>22</v>
      </c>
      <c r="B24" s="8" t="s">
        <v>161</v>
      </c>
    </row>
    <row r="25" spans="1:2" x14ac:dyDescent="0.15">
      <c r="A25" s="9" t="s">
        <v>23</v>
      </c>
      <c r="B25" s="8" t="s">
        <v>161</v>
      </c>
    </row>
    <row r="26" spans="1:2" x14ac:dyDescent="0.15">
      <c r="A26" s="10" t="s">
        <v>24</v>
      </c>
      <c r="B26" s="8" t="s">
        <v>160</v>
      </c>
    </row>
    <row r="27" spans="1:2" x14ac:dyDescent="0.15">
      <c r="A27" s="10" t="s">
        <v>25</v>
      </c>
      <c r="B27" s="8" t="s">
        <v>160</v>
      </c>
    </row>
    <row r="28" spans="1:2" x14ac:dyDescent="0.15">
      <c r="A28" s="10" t="s">
        <v>26</v>
      </c>
      <c r="B28" s="8" t="s">
        <v>160</v>
      </c>
    </row>
    <row r="29" spans="1:2" x14ac:dyDescent="0.15">
      <c r="A29" s="9" t="s">
        <v>27</v>
      </c>
      <c r="B29" s="8" t="s">
        <v>161</v>
      </c>
    </row>
    <row r="30" spans="1:2" x14ac:dyDescent="0.15">
      <c r="A30" s="12" t="s">
        <v>28</v>
      </c>
      <c r="B30" s="8" t="s">
        <v>160</v>
      </c>
    </row>
    <row r="32" spans="1:2" x14ac:dyDescent="0.15">
      <c r="A32" s="2" t="s">
        <v>29</v>
      </c>
      <c r="B32" s="6"/>
    </row>
  </sheetData>
  <phoneticPr fontId="1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補助対象経費算出シート</vt:lpstr>
      <vt:lpstr>入力規則用シート</vt:lpstr>
      <vt:lpstr>（非表示シート）データセット</vt:lpstr>
      <vt:lpstr>補助金額計算シート（非表示）</vt:lpstr>
      <vt:lpstr>（非表示シート）サービス一覧</vt:lpstr>
      <vt:lpstr>'（非表示シート）サービス一覧'!Print_Area</vt:lpstr>
      <vt:lpstr>補助対象経費算出シート!Print_Area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岩見　有沙</dc:creator>
  <cp:lastModifiedBy>坂中　正憲</cp:lastModifiedBy>
  <cp:lastPrinted>2026-07-09T09:18:03Z</cp:lastPrinted>
  <dcterms:created xsi:type="dcterms:W3CDTF">2023-06-23T00:40:38Z</dcterms:created>
  <dcterms:modified xsi:type="dcterms:W3CDTF">2026-07-22T06:19:08Z</dcterms:modified>
</cp:coreProperties>
</file>